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uis Arturo\Dropbox\Alwa Piura\1 Doing\2017\OLADE\1 Working\Product 3\"/>
    </mc:Choice>
  </mc:AlternateContent>
  <bookViews>
    <workbookView xWindow="0" yWindow="0" windowWidth="20490" windowHeight="6855" tabRatio="752" firstSheet="9" activeTab="18"/>
  </bookViews>
  <sheets>
    <sheet name="Tamaño muestral (pq)" sheetId="16" r:id="rId1"/>
    <sheet name="Gobierno Nacional" sheetId="2" r:id="rId2"/>
    <sheet name="GOREs" sheetId="11" r:id="rId3"/>
    <sheet name="Municipalidades" sheetId="12" r:id="rId4"/>
    <sheet name="PMC" sheetId="3" r:id="rId5"/>
    <sheet name="MEF" sheetId="21" r:id="rId6"/>
    <sheet name="MINCETUR" sheetId="18" r:id="rId7"/>
    <sheet name="MINISTERIO PUBLICO" sheetId="22" r:id="rId8"/>
    <sheet name="MINAGRI" sheetId="19" r:id="rId9"/>
    <sheet name="Cultura" sheetId="4" r:id="rId10"/>
    <sheet name="Poder Judicial" sheetId="5" r:id="rId11"/>
    <sheet name="MINAM" sheetId="6" r:id="rId12"/>
    <sheet name="MINEM" sheetId="7" r:id="rId13"/>
    <sheet name="PRODUCE" sheetId="8" r:id="rId14"/>
    <sheet name="MTC" sheetId="9" r:id="rId15"/>
    <sheet name="HospitalesLima" sheetId="13" r:id="rId16"/>
    <sheet name="Defensa" sheetId="17" r:id="rId17"/>
    <sheet name="Universidades" sheetId="15" r:id="rId18"/>
    <sheet name="Resumen" sheetId="14" r:id="rId19"/>
  </sheets>
  <definedNames>
    <definedName name="_xlnm._FilterDatabase" localSheetId="1" hidden="1">'Gobierno Nacional'!$L$18:$M$25</definedName>
    <definedName name="_xlnm._FilterDatabase" localSheetId="3" hidden="1">Municipalidades!$B$9:$N$59</definedName>
  </definedNames>
  <calcPr calcId="152511"/>
</workbook>
</file>

<file path=xl/calcChain.xml><?xml version="1.0" encoding="utf-8"?>
<calcChain xmlns="http://schemas.openxmlformats.org/spreadsheetml/2006/main">
  <c r="J21" i="3" l="1"/>
  <c r="J22" i="3"/>
  <c r="J23" i="3"/>
  <c r="J24" i="3"/>
  <c r="J25" i="3"/>
  <c r="J26" i="3"/>
  <c r="J27" i="3"/>
  <c r="J28" i="3"/>
  <c r="J29" i="3"/>
  <c r="J30" i="3"/>
  <c r="J31" i="3"/>
  <c r="J32" i="3"/>
  <c r="J33" i="3"/>
  <c r="J34" i="3"/>
  <c r="J35" i="3"/>
  <c r="J20" i="3"/>
  <c r="J22" i="12"/>
  <c r="J23" i="12"/>
  <c r="J24" i="12"/>
  <c r="J25" i="12"/>
  <c r="J26" i="12"/>
  <c r="J27" i="12"/>
  <c r="J28" i="12"/>
  <c r="J29" i="12"/>
  <c r="J30" i="12"/>
  <c r="J31" i="12"/>
  <c r="J32" i="12"/>
  <c r="J33" i="12"/>
  <c r="J34" i="12"/>
  <c r="J35" i="12"/>
  <c r="J36" i="12"/>
  <c r="J37" i="12"/>
  <c r="J38" i="12"/>
  <c r="J39" i="12"/>
  <c r="J40" i="12"/>
  <c r="J41" i="12"/>
  <c r="J42" i="12"/>
  <c r="J43" i="12"/>
  <c r="J44" i="12"/>
  <c r="J45" i="12"/>
  <c r="J46" i="12"/>
  <c r="J47" i="12"/>
  <c r="J48" i="12"/>
  <c r="J49" i="12"/>
  <c r="J50" i="12"/>
  <c r="J51" i="12"/>
  <c r="J52" i="12"/>
  <c r="J53" i="12"/>
  <c r="J54" i="12"/>
  <c r="J55" i="12"/>
  <c r="J56" i="12"/>
  <c r="J57" i="12"/>
  <c r="J58" i="12"/>
  <c r="J59" i="12"/>
  <c r="J21" i="12"/>
  <c r="J21" i="11"/>
  <c r="J22" i="11"/>
  <c r="J23" i="11"/>
  <c r="J24" i="11"/>
  <c r="J25" i="11"/>
  <c r="J26" i="11"/>
  <c r="J27" i="11"/>
  <c r="J28" i="11"/>
  <c r="J29" i="11"/>
  <c r="J30" i="11"/>
  <c r="J31" i="11"/>
  <c r="J32" i="11"/>
  <c r="J33" i="11"/>
  <c r="J34" i="11"/>
  <c r="J35" i="11"/>
  <c r="J36" i="11"/>
  <c r="J37" i="11"/>
  <c r="J38" i="11"/>
  <c r="J39" i="11"/>
  <c r="J40" i="11"/>
  <c r="J41" i="11"/>
  <c r="J42" i="11"/>
  <c r="J43" i="11"/>
  <c r="J44" i="11"/>
  <c r="J45" i="11"/>
  <c r="J20" i="11"/>
  <c r="J25" i="2"/>
  <c r="J24" i="2"/>
  <c r="J23" i="2"/>
  <c r="J22" i="2"/>
  <c r="J21" i="2"/>
  <c r="J20" i="2"/>
  <c r="E8" i="14"/>
  <c r="E9" i="14"/>
  <c r="E10" i="14"/>
  <c r="E11" i="14"/>
  <c r="E7" i="14"/>
  <c r="D11" i="14"/>
  <c r="D10" i="14"/>
  <c r="D9" i="14"/>
  <c r="D8" i="14"/>
  <c r="C11" i="14"/>
  <c r="C10" i="14"/>
  <c r="C9" i="14"/>
  <c r="C8" i="14"/>
  <c r="J21" i="19"/>
  <c r="J22" i="19"/>
  <c r="J23" i="19"/>
  <c r="J24" i="19"/>
  <c r="J25" i="19"/>
  <c r="J20" i="19"/>
  <c r="L23" i="19"/>
  <c r="M23" i="19"/>
  <c r="L24" i="19"/>
  <c r="M24" i="19"/>
  <c r="L25" i="19"/>
  <c r="M25" i="19"/>
  <c r="L22" i="19"/>
  <c r="M22" i="19" s="1"/>
  <c r="L21" i="19"/>
  <c r="M21" i="19" s="1"/>
  <c r="L20" i="19"/>
  <c r="M20" i="19" s="1"/>
  <c r="J22" i="22"/>
  <c r="J23" i="22"/>
  <c r="J24" i="22"/>
  <c r="J25" i="22"/>
  <c r="J26" i="22"/>
  <c r="J27" i="22"/>
  <c r="J28" i="22"/>
  <c r="J21" i="22"/>
  <c r="L24" i="22"/>
  <c r="M24" i="22" s="1"/>
  <c r="L25" i="22"/>
  <c r="M25" i="22"/>
  <c r="L26" i="22"/>
  <c r="M26" i="22" s="1"/>
  <c r="L27" i="22"/>
  <c r="M27" i="22"/>
  <c r="L28" i="22"/>
  <c r="M28" i="22" s="1"/>
  <c r="L23" i="22"/>
  <c r="M23" i="22" s="1"/>
  <c r="L22" i="22"/>
  <c r="M22" i="22" s="1"/>
  <c r="L21" i="22"/>
  <c r="M21" i="22" s="1"/>
  <c r="J21" i="18"/>
  <c r="J22" i="18"/>
  <c r="J20" i="18"/>
  <c r="L22" i="18"/>
  <c r="M22" i="18" s="1"/>
  <c r="L21" i="18"/>
  <c r="M21" i="18" s="1"/>
  <c r="L20" i="18"/>
  <c r="M20" i="18" s="1"/>
  <c r="M26" i="21"/>
  <c r="M25" i="21"/>
  <c r="M27" i="21"/>
  <c r="L25" i="21"/>
  <c r="L26" i="21"/>
  <c r="L27" i="21"/>
  <c r="J22" i="21"/>
  <c r="J23" i="21"/>
  <c r="J24" i="21"/>
  <c r="J25" i="21"/>
  <c r="J26" i="21"/>
  <c r="J27" i="21"/>
  <c r="J21" i="21"/>
  <c r="M21" i="21"/>
  <c r="L24" i="21"/>
  <c r="M24" i="21" s="1"/>
  <c r="L23" i="21"/>
  <c r="M23" i="21" s="1"/>
  <c r="L22" i="21"/>
  <c r="M22" i="21" s="1"/>
  <c r="L21" i="21"/>
  <c r="C20" i="14" l="1"/>
  <c r="M17" i="17"/>
  <c r="L15" i="17"/>
  <c r="M15" i="17" s="1"/>
  <c r="D20" i="14" s="1"/>
  <c r="E20" i="14" s="1"/>
  <c r="L16" i="17"/>
  <c r="M16" i="17" s="1"/>
  <c r="L17" i="17"/>
  <c r="L14" i="17"/>
  <c r="M14" i="17" s="1"/>
  <c r="C22" i="16"/>
  <c r="C29" i="16" s="1"/>
  <c r="C19" i="14" l="1"/>
  <c r="L15" i="15"/>
  <c r="M15" i="15" s="1"/>
  <c r="L16" i="15"/>
  <c r="M16" i="15" s="1"/>
  <c r="L17" i="15"/>
  <c r="M17" i="15" s="1"/>
  <c r="L18" i="15"/>
  <c r="M18" i="15" s="1"/>
  <c r="L19" i="15"/>
  <c r="M19" i="15" s="1"/>
  <c r="L20" i="15"/>
  <c r="M20" i="15" s="1"/>
  <c r="L21" i="15"/>
  <c r="M21" i="15" s="1"/>
  <c r="L22" i="15"/>
  <c r="M22" i="15" s="1"/>
  <c r="L23" i="15"/>
  <c r="M23" i="15" s="1"/>
  <c r="L24" i="15"/>
  <c r="M24" i="15" s="1"/>
  <c r="L25" i="15"/>
  <c r="M25" i="15" s="1"/>
  <c r="L26" i="15"/>
  <c r="M26" i="15" s="1"/>
  <c r="L27" i="15"/>
  <c r="M27" i="15" s="1"/>
  <c r="L28" i="15"/>
  <c r="M28" i="15" s="1"/>
  <c r="L29" i="15"/>
  <c r="M29" i="15" s="1"/>
  <c r="L30" i="15"/>
  <c r="M30" i="15" s="1"/>
  <c r="L31" i="15"/>
  <c r="M31" i="15" s="1"/>
  <c r="L32" i="15"/>
  <c r="M32" i="15" s="1"/>
  <c r="L33" i="15"/>
  <c r="M33" i="15" s="1"/>
  <c r="L34" i="15"/>
  <c r="M34" i="15" s="1"/>
  <c r="L35" i="15"/>
  <c r="M35" i="15" s="1"/>
  <c r="L36" i="15"/>
  <c r="M36" i="15" s="1"/>
  <c r="L37" i="15"/>
  <c r="M37" i="15" s="1"/>
  <c r="L38" i="15"/>
  <c r="M38" i="15" s="1"/>
  <c r="L39" i="15"/>
  <c r="M39" i="15" s="1"/>
  <c r="L40" i="15"/>
  <c r="M40" i="15" s="1"/>
  <c r="L41" i="15"/>
  <c r="M41" i="15" s="1"/>
  <c r="L42" i="15"/>
  <c r="M42" i="15" s="1"/>
  <c r="L43" i="15"/>
  <c r="M43" i="15" s="1"/>
  <c r="L44" i="15"/>
  <c r="M44" i="15" s="1"/>
  <c r="L45" i="15"/>
  <c r="M45" i="15" s="1"/>
  <c r="L46" i="15"/>
  <c r="M46" i="15" s="1"/>
  <c r="L47" i="15"/>
  <c r="M47" i="15" s="1"/>
  <c r="L48" i="15"/>
  <c r="M48" i="15" s="1"/>
  <c r="L49" i="15"/>
  <c r="M49" i="15" s="1"/>
  <c r="L50" i="15"/>
  <c r="M50" i="15" s="1"/>
  <c r="L51" i="15"/>
  <c r="M51" i="15" s="1"/>
  <c r="L52" i="15"/>
  <c r="M52" i="15" s="1"/>
  <c r="L53" i="15"/>
  <c r="M53" i="15" s="1"/>
  <c r="L54" i="15"/>
  <c r="M54" i="15" s="1"/>
  <c r="L55" i="15"/>
  <c r="M55" i="15" s="1"/>
  <c r="L56" i="15"/>
  <c r="M56" i="15" s="1"/>
  <c r="L57" i="15"/>
  <c r="M57" i="15" s="1"/>
  <c r="L58" i="15"/>
  <c r="M58" i="15" s="1"/>
  <c r="L59" i="15"/>
  <c r="M59" i="15" s="1"/>
  <c r="L60" i="15"/>
  <c r="M60" i="15" s="1"/>
  <c r="L14" i="15"/>
  <c r="M14" i="15" s="1"/>
  <c r="D19" i="14" s="1"/>
  <c r="E19" i="14" s="1"/>
  <c r="C18" i="14" l="1"/>
  <c r="C17" i="14"/>
  <c r="C16" i="14"/>
  <c r="C15" i="14"/>
  <c r="C14" i="14"/>
  <c r="C13" i="14"/>
  <c r="C12" i="14"/>
  <c r="C7" i="14"/>
  <c r="C6" i="14"/>
  <c r="C5" i="14"/>
  <c r="C4" i="14"/>
  <c r="M21" i="13"/>
  <c r="M53" i="13"/>
  <c r="L21" i="13"/>
  <c r="L22" i="13"/>
  <c r="M22" i="13" s="1"/>
  <c r="L23" i="13"/>
  <c r="M23" i="13" s="1"/>
  <c r="L24" i="13"/>
  <c r="M24" i="13" s="1"/>
  <c r="L25" i="13"/>
  <c r="M25" i="13" s="1"/>
  <c r="L26" i="13"/>
  <c r="M26" i="13" s="1"/>
  <c r="L27" i="13"/>
  <c r="M27" i="13" s="1"/>
  <c r="L28" i="13"/>
  <c r="M28" i="13" s="1"/>
  <c r="L29" i="13"/>
  <c r="M29" i="13" s="1"/>
  <c r="L30" i="13"/>
  <c r="M30" i="13" s="1"/>
  <c r="L31" i="13"/>
  <c r="M31" i="13" s="1"/>
  <c r="L32" i="13"/>
  <c r="M32" i="13" s="1"/>
  <c r="L33" i="13"/>
  <c r="M33" i="13" s="1"/>
  <c r="L34" i="13"/>
  <c r="M34" i="13" s="1"/>
  <c r="L35" i="13"/>
  <c r="M35" i="13" s="1"/>
  <c r="L36" i="13"/>
  <c r="M36" i="13" s="1"/>
  <c r="L37" i="13"/>
  <c r="M37" i="13" s="1"/>
  <c r="L38" i="13"/>
  <c r="M38" i="13" s="1"/>
  <c r="L39" i="13"/>
  <c r="M39" i="13" s="1"/>
  <c r="L40" i="13"/>
  <c r="M40" i="13" s="1"/>
  <c r="L41" i="13"/>
  <c r="M41" i="13" s="1"/>
  <c r="L42" i="13"/>
  <c r="M42" i="13" s="1"/>
  <c r="L43" i="13"/>
  <c r="M43" i="13" s="1"/>
  <c r="L44" i="13"/>
  <c r="M44" i="13" s="1"/>
  <c r="L45" i="13"/>
  <c r="M45" i="13" s="1"/>
  <c r="L46" i="13"/>
  <c r="M46" i="13" s="1"/>
  <c r="L47" i="13"/>
  <c r="M47" i="13" s="1"/>
  <c r="L48" i="13"/>
  <c r="M48" i="13" s="1"/>
  <c r="L49" i="13"/>
  <c r="M49" i="13" s="1"/>
  <c r="L50" i="13"/>
  <c r="M50" i="13" s="1"/>
  <c r="L51" i="13"/>
  <c r="M51" i="13" s="1"/>
  <c r="L52" i="13"/>
  <c r="M52" i="13" s="1"/>
  <c r="L53" i="13"/>
  <c r="L54" i="13"/>
  <c r="M54" i="13" s="1"/>
  <c r="L20" i="13"/>
  <c r="M20" i="13" s="1"/>
  <c r="C21" i="14" l="1"/>
  <c r="D18" i="14"/>
  <c r="E18" i="14" s="1"/>
  <c r="L22" i="12"/>
  <c r="M22" i="12" s="1"/>
  <c r="L23" i="12"/>
  <c r="M23" i="12" s="1"/>
  <c r="L24" i="12"/>
  <c r="M24" i="12" s="1"/>
  <c r="L25" i="12"/>
  <c r="M25" i="12" s="1"/>
  <c r="L26" i="12"/>
  <c r="M26" i="12" s="1"/>
  <c r="L27" i="12"/>
  <c r="M27" i="12" s="1"/>
  <c r="L28" i="12"/>
  <c r="M28" i="12" s="1"/>
  <c r="L29" i="12"/>
  <c r="M29" i="12" s="1"/>
  <c r="L30" i="12"/>
  <c r="M30" i="12" s="1"/>
  <c r="L31" i="12"/>
  <c r="M31" i="12" s="1"/>
  <c r="L32" i="12"/>
  <c r="M32" i="12" s="1"/>
  <c r="L33" i="12"/>
  <c r="M33" i="12" s="1"/>
  <c r="L34" i="12"/>
  <c r="M34" i="12" s="1"/>
  <c r="L35" i="12"/>
  <c r="M35" i="12" s="1"/>
  <c r="L36" i="12"/>
  <c r="M36" i="12" s="1"/>
  <c r="L37" i="12"/>
  <c r="M37" i="12" s="1"/>
  <c r="L38" i="12"/>
  <c r="M38" i="12" s="1"/>
  <c r="L39" i="12"/>
  <c r="M39" i="12" s="1"/>
  <c r="L40" i="12"/>
  <c r="M40" i="12" s="1"/>
  <c r="L41" i="12"/>
  <c r="M41" i="12" s="1"/>
  <c r="L42" i="12"/>
  <c r="M42" i="12" s="1"/>
  <c r="L43" i="12"/>
  <c r="M43" i="12" s="1"/>
  <c r="L44" i="12"/>
  <c r="M44" i="12" s="1"/>
  <c r="L45" i="12"/>
  <c r="M45" i="12" s="1"/>
  <c r="L46" i="12"/>
  <c r="M46" i="12" s="1"/>
  <c r="L47" i="12"/>
  <c r="M47" i="12" s="1"/>
  <c r="L48" i="12"/>
  <c r="M48" i="12" s="1"/>
  <c r="L49" i="12"/>
  <c r="M49" i="12" s="1"/>
  <c r="L50" i="12"/>
  <c r="M50" i="12" s="1"/>
  <c r="L51" i="12"/>
  <c r="M51" i="12" s="1"/>
  <c r="L52" i="12"/>
  <c r="M52" i="12" s="1"/>
  <c r="L53" i="12"/>
  <c r="M53" i="12" s="1"/>
  <c r="L54" i="12"/>
  <c r="M54" i="12" s="1"/>
  <c r="L55" i="12"/>
  <c r="M55" i="12" s="1"/>
  <c r="L56" i="12"/>
  <c r="M56" i="12" s="1"/>
  <c r="L57" i="12"/>
  <c r="M57" i="12" s="1"/>
  <c r="L58" i="12"/>
  <c r="M58" i="12" s="1"/>
  <c r="L59" i="12"/>
  <c r="M59" i="12" s="1"/>
  <c r="L21" i="12"/>
  <c r="M21" i="12" s="1"/>
  <c r="D6" i="14" s="1"/>
  <c r="L21" i="11"/>
  <c r="M21" i="11" s="1"/>
  <c r="L22" i="11"/>
  <c r="M22" i="11" s="1"/>
  <c r="L23" i="11"/>
  <c r="M23" i="11" s="1"/>
  <c r="L24" i="11"/>
  <c r="M24" i="11" s="1"/>
  <c r="L25" i="11"/>
  <c r="M25" i="11" s="1"/>
  <c r="L26" i="11"/>
  <c r="M26" i="11" s="1"/>
  <c r="L27" i="11"/>
  <c r="M27" i="11" s="1"/>
  <c r="L28" i="11"/>
  <c r="M28" i="11" s="1"/>
  <c r="L29" i="11"/>
  <c r="M29" i="11" s="1"/>
  <c r="L30" i="11"/>
  <c r="M30" i="11" s="1"/>
  <c r="L31" i="11"/>
  <c r="M31" i="11" s="1"/>
  <c r="L32" i="11"/>
  <c r="M32" i="11" s="1"/>
  <c r="L33" i="11"/>
  <c r="M33" i="11" s="1"/>
  <c r="L34" i="11"/>
  <c r="M34" i="11" s="1"/>
  <c r="L35" i="11"/>
  <c r="M35" i="11" s="1"/>
  <c r="L36" i="11"/>
  <c r="M36" i="11" s="1"/>
  <c r="L37" i="11"/>
  <c r="M37" i="11" s="1"/>
  <c r="L38" i="11"/>
  <c r="M38" i="11" s="1"/>
  <c r="L39" i="11"/>
  <c r="M39" i="11" s="1"/>
  <c r="L40" i="11"/>
  <c r="M40" i="11" s="1"/>
  <c r="L41" i="11"/>
  <c r="M41" i="11" s="1"/>
  <c r="L42" i="11"/>
  <c r="M42" i="11" s="1"/>
  <c r="L43" i="11"/>
  <c r="M43" i="11" s="1"/>
  <c r="L44" i="11"/>
  <c r="M44" i="11" s="1"/>
  <c r="L45" i="11"/>
  <c r="M45" i="11" s="1"/>
  <c r="L20" i="11"/>
  <c r="M20" i="11" s="1"/>
  <c r="M22" i="9"/>
  <c r="L21" i="9"/>
  <c r="M21" i="9" s="1"/>
  <c r="L22" i="9"/>
  <c r="L20" i="9"/>
  <c r="M20" i="9" s="1"/>
  <c r="L21" i="8"/>
  <c r="M21" i="8" s="1"/>
  <c r="L22" i="8"/>
  <c r="M22" i="8" s="1"/>
  <c r="L23" i="8"/>
  <c r="M23" i="8" s="1"/>
  <c r="L24" i="8"/>
  <c r="M24" i="8" s="1"/>
  <c r="L25" i="8"/>
  <c r="M25" i="8" s="1"/>
  <c r="L20" i="8"/>
  <c r="M20" i="8" s="1"/>
  <c r="L21" i="7"/>
  <c r="M21" i="7" s="1"/>
  <c r="L22" i="7"/>
  <c r="M22" i="7" s="1"/>
  <c r="L20" i="7"/>
  <c r="M20" i="7" s="1"/>
  <c r="M21" i="6"/>
  <c r="L21" i="6"/>
  <c r="L22" i="6"/>
  <c r="M22" i="6" s="1"/>
  <c r="L23" i="6"/>
  <c r="M23" i="6" s="1"/>
  <c r="L24" i="6"/>
  <c r="M24" i="6" s="1"/>
  <c r="L25" i="6"/>
  <c r="M25" i="6" s="1"/>
  <c r="L26" i="6"/>
  <c r="M26" i="6" s="1"/>
  <c r="L27" i="6"/>
  <c r="M27" i="6" s="1"/>
  <c r="L20" i="6"/>
  <c r="M20" i="6" s="1"/>
  <c r="L22" i="5"/>
  <c r="M22" i="5" s="1"/>
  <c r="L23" i="5"/>
  <c r="M23" i="5" s="1"/>
  <c r="L24" i="5"/>
  <c r="M24" i="5" s="1"/>
  <c r="L25" i="5"/>
  <c r="M25" i="5" s="1"/>
  <c r="L26" i="5"/>
  <c r="M26" i="5" s="1"/>
  <c r="L27" i="5"/>
  <c r="M27" i="5" s="1"/>
  <c r="L28" i="5"/>
  <c r="M28" i="5" s="1"/>
  <c r="L29" i="5"/>
  <c r="M29" i="5" s="1"/>
  <c r="L30" i="5"/>
  <c r="M30" i="5" s="1"/>
  <c r="L31" i="5"/>
  <c r="M31" i="5" s="1"/>
  <c r="L32" i="5"/>
  <c r="M32" i="5" s="1"/>
  <c r="L33" i="5"/>
  <c r="M33" i="5" s="1"/>
  <c r="L34" i="5"/>
  <c r="M34" i="5" s="1"/>
  <c r="L35" i="5"/>
  <c r="M35" i="5" s="1"/>
  <c r="L36" i="5"/>
  <c r="M36" i="5" s="1"/>
  <c r="L37" i="5"/>
  <c r="M37" i="5" s="1"/>
  <c r="L21" i="5"/>
  <c r="M21" i="5" s="1"/>
  <c r="L21" i="4"/>
  <c r="M21" i="4" s="1"/>
  <c r="L22" i="4"/>
  <c r="M22" i="4" s="1"/>
  <c r="L23" i="4"/>
  <c r="M23" i="4" s="1"/>
  <c r="L20" i="4"/>
  <c r="M20" i="4" s="1"/>
  <c r="D12" i="14" s="1"/>
  <c r="E12" i="14" s="1"/>
  <c r="L21" i="3"/>
  <c r="M21" i="3" s="1"/>
  <c r="L22" i="3"/>
  <c r="M22" i="3" s="1"/>
  <c r="L23" i="3"/>
  <c r="M23" i="3" s="1"/>
  <c r="L24" i="3"/>
  <c r="M24" i="3" s="1"/>
  <c r="L25" i="3"/>
  <c r="M25" i="3" s="1"/>
  <c r="L26" i="3"/>
  <c r="M26" i="3" s="1"/>
  <c r="L27" i="3"/>
  <c r="M27" i="3" s="1"/>
  <c r="L28" i="3"/>
  <c r="M28" i="3" s="1"/>
  <c r="L29" i="3"/>
  <c r="M29" i="3" s="1"/>
  <c r="L30" i="3"/>
  <c r="M30" i="3" s="1"/>
  <c r="L31" i="3"/>
  <c r="M31" i="3" s="1"/>
  <c r="L32" i="3"/>
  <c r="M32" i="3" s="1"/>
  <c r="L33" i="3"/>
  <c r="M33" i="3" s="1"/>
  <c r="L34" i="3"/>
  <c r="M34" i="3" s="1"/>
  <c r="L35" i="3"/>
  <c r="M35" i="3" s="1"/>
  <c r="L20" i="3"/>
  <c r="M20" i="3" s="1"/>
  <c r="L20" i="2"/>
  <c r="M20" i="2" s="1"/>
  <c r="L21" i="2"/>
  <c r="M21" i="2" s="1"/>
  <c r="L22" i="2"/>
  <c r="M22" i="2" s="1"/>
  <c r="L23" i="2"/>
  <c r="M23" i="2" s="1"/>
  <c r="L24" i="2"/>
  <c r="M24" i="2" s="1"/>
  <c r="L25" i="2"/>
  <c r="M25" i="2" s="1"/>
  <c r="D4" i="14" l="1"/>
  <c r="E4" i="14" s="1"/>
  <c r="D14" i="14"/>
  <c r="E14" i="14" s="1"/>
  <c r="D17" i="14"/>
  <c r="E17" i="14" s="1"/>
  <c r="D16" i="14"/>
  <c r="E16" i="14" s="1"/>
  <c r="D15" i="14"/>
  <c r="E15" i="14" s="1"/>
  <c r="D13" i="14"/>
  <c r="E13" i="14" s="1"/>
  <c r="D7" i="14"/>
  <c r="D5" i="14"/>
  <c r="E6" i="14"/>
  <c r="E5" i="14" l="1"/>
  <c r="D21" i="14"/>
</calcChain>
</file>

<file path=xl/comments1.xml><?xml version="1.0" encoding="utf-8"?>
<comments xmlns="http://schemas.openxmlformats.org/spreadsheetml/2006/main">
  <authors>
    <author>Luis Arturo</author>
  </authors>
  <commentList>
    <comment ref="B5" authorId="0" shapeId="0">
      <text>
        <r>
          <rPr>
            <b/>
            <sz val="9"/>
            <color indexed="81"/>
            <rFont val="Tahoma"/>
            <family val="2"/>
          </rPr>
          <t>Luis Arturo:</t>
        </r>
        <r>
          <rPr>
            <sz val="9"/>
            <color indexed="81"/>
            <rFont val="Tahoma"/>
            <family val="2"/>
          </rPr>
          <t xml:space="preserve">
incluye Lima</t>
        </r>
      </text>
    </comment>
  </commentList>
</comments>
</file>

<file path=xl/sharedStrings.xml><?xml version="1.0" encoding="utf-8"?>
<sst xmlns="http://schemas.openxmlformats.org/spreadsheetml/2006/main" count="1141" uniqueCount="452">
  <si>
    <t>Consulta Amigable</t>
  </si>
  <si>
    <t>Consulta de Ejecución del Gasto</t>
  </si>
  <si>
    <t>Fecha de la Consulta: 23-junio-2017</t>
  </si>
  <si>
    <t>TOTAL</t>
  </si>
  <si>
    <t> 86.5</t>
  </si>
  <si>
    <t>Genérica 5-23: BIENES Y SERVICIOS</t>
  </si>
  <si>
    <t> 89.2</t>
  </si>
  <si>
    <t>Sub-Genérica 2: CONTRATACION DE SERVICIOS</t>
  </si>
  <si>
    <t> 89.8</t>
  </si>
  <si>
    <t>Detalle Sub-Genérica 2: SERVICIOS BASICOS, COMUNICACIONES, PUBLICIDAD Y DIFUSION</t>
  </si>
  <si>
    <t>Específica 1: SERVICIOS DE ENERGIA ELECTRICA, AGUA Y GAS</t>
  </si>
  <si>
    <t> 93.6</t>
  </si>
  <si>
    <t>Detalle Específica 1: SERVICIO DE SUMINISTRO DE ENERGIA ELECTRICA</t>
  </si>
  <si>
    <t> 94.2</t>
  </si>
  <si>
    <t>Nivel de Gobierno E: GOBIERNO NACIONAL</t>
  </si>
  <si>
    <t> 95.0</t>
  </si>
  <si>
    <t>Ejecución</t>
  </si>
  <si>
    <t>  95.2</t>
  </si>
  <si>
    <t>  99.7</t>
  </si>
  <si>
    <t>  91.9</t>
  </si>
  <si>
    <t>  94.6</t>
  </si>
  <si>
    <t>  92.5</t>
  </si>
  <si>
    <t>  95.0</t>
  </si>
  <si>
    <t>  98.1</t>
  </si>
  <si>
    <t>  86.7</t>
  </si>
  <si>
    <t>19: CONTRALORIA GENERAL</t>
  </si>
  <si>
    <t>20: DEFENSORIA DEL PUEBLO</t>
  </si>
  <si>
    <t>  98.3</t>
  </si>
  <si>
    <t>21: CONSEJO NACIONAL DE LA MAGISTRATURA</t>
  </si>
  <si>
    <t>24: TRIBUNAL CONSTITUCIONAL</t>
  </si>
  <si>
    <t>  100.0</t>
  </si>
  <si>
    <t>28: CONGRESO DE LA REPUBLICA</t>
  </si>
  <si>
    <t>31: JURADO NACIONAL DE ELECCIONES</t>
  </si>
  <si>
    <t>  89.9</t>
  </si>
  <si>
    <t>  91.1</t>
  </si>
  <si>
    <t>  94.3</t>
  </si>
  <si>
    <t>Año de Ejecución: 2016</t>
  </si>
  <si>
    <t>Incluye: Actividades y Proyectos</t>
  </si>
  <si>
    <t>http://apps5.mineco.gob.pe/transparencia/Navegador/default.aspx?y=2016&amp;ap=ActProy</t>
  </si>
  <si>
    <t>Sector 01: PRESIDENCIA CONSEJO MINISTROS</t>
  </si>
  <si>
    <t> 92.0</t>
  </si>
  <si>
    <t>001: PRESIDENCIA DEL CONSEJO DE MINISTROS</t>
  </si>
  <si>
    <t>002: INSTITUTO NACIONAL DE ESTADISTICA E INFORMATICA</t>
  </si>
  <si>
    <t>005: SECRETARIA DE SEGURIDAD Y DEFENSA NACIONAL - SEDENA</t>
  </si>
  <si>
    <t>010: DIRECCION NACIONAL DE INTELIGENCIA</t>
  </si>
  <si>
    <t>011: DESPACHO PRESIDENCIAL</t>
  </si>
  <si>
    <t>012: COMISION NACIONAL PARA EL DESARROLLO Y VIDA SIN DROGAS - DEVIDA</t>
  </si>
  <si>
    <t>016: CENTRO NACIONAL DE PLANEAMIENTO ESTRATEGICO - CEPLAN</t>
  </si>
  <si>
    <t>019: ORGANISMO SUPERVISOR DE LA INVERSION PRIVADA EN TELECOMUNICACIONES</t>
  </si>
  <si>
    <t>  96.6</t>
  </si>
  <si>
    <t>020: ORGANISMO SUPERVISOR DE LA INVERSION EN ENERGIA Y MINERIA</t>
  </si>
  <si>
    <t>021: SUPERINTENDENCIA NACIONAL DE SERVICIOS DE SANEAMIENTO</t>
  </si>
  <si>
    <t>022: ORGANISMO SUPERVISOR DE LA INVERSION EN INFRAESTRUCTURA DE TRANSPORTE DE USO PUBLICO</t>
  </si>
  <si>
    <t>  96.3</t>
  </si>
  <si>
    <t>023: AUTORIDAD NACIONAL DEL SERVICIO CIVIL</t>
  </si>
  <si>
    <t>024: ORGANISMO DE SUPERVISION DE LOS RECURSOS FORESTALES Y DE FAUNA SILVESTRE</t>
  </si>
  <si>
    <t>025: CENTRO NACIONAL DE ESTIMACION, PREVENCION Y REDUCCION DEL RIESGO DE DESASTRES - CENEPRED</t>
  </si>
  <si>
    <t>114: CONSEJO NACIONAL DE CIENCIA, TECNOLOGIA E INNOVACION TECNOLOGICA</t>
  </si>
  <si>
    <t>183: INSTITUTO NACIONAL DE DEFENSA DE LA COMPETENCIA Y DE LA PROTECCION DE LA PROPIEDAD INTELECTUAL</t>
  </si>
  <si>
    <t>  91.5</t>
  </si>
  <si>
    <t>116: INSTITUTO NACIONAL DE RADIO Y TELEVISION DEL PERU - IRTP</t>
  </si>
  <si>
    <t>113: BIBLIOTECA NACIONAL DEL PERU</t>
  </si>
  <si>
    <t>060: ARCHIVO GENERAL DE LA NACION</t>
  </si>
  <si>
    <t>003: M. DE CULTURA</t>
  </si>
  <si>
    <t> 95.2</t>
  </si>
  <si>
    <t>Sector 03: CULTURA</t>
  </si>
  <si>
    <t>Sector 04: PODER JUDICIAL</t>
  </si>
  <si>
    <t> 99.7</t>
  </si>
  <si>
    <t>Pliego 004: PODER JUDICIAL</t>
  </si>
  <si>
    <t> 99.8</t>
  </si>
  <si>
    <t>001-12: GERENCIA GENERAL DEL PODER JUDICIAL</t>
  </si>
  <si>
    <t>003-1411: CORTE SUPERIOR DE JUSTICIA DE LIMA</t>
  </si>
  <si>
    <t>  99.0</t>
  </si>
  <si>
    <t>004-1412: CORTE SUPERIOR DE JUSTICIA DE LA LIBERTAD</t>
  </si>
  <si>
    <t>005-1413: CORTE SUPERIOR DE JUSTICIA DE AREQUIPA</t>
  </si>
  <si>
    <t>006-1414: CORTE SUPERIOR DE JUSTICIA DE LAMBAYEQUE</t>
  </si>
  <si>
    <t>007-1415: CORTE SUPERIOR DE JUSTICIA DE CUSCO</t>
  </si>
  <si>
    <t>008-1416: CORTE SUPERIOR DE JUSTICIA DE JUNIN</t>
  </si>
  <si>
    <t>009-1465: CORTE SUPERIOR DE JUSTICIA DE LIMA NORTE</t>
  </si>
  <si>
    <t>010-1466: CORTE SUPERIOR DE JUSTICIA DE ICA</t>
  </si>
  <si>
    <t>011-1467: CORTE SUPERIOR DE JUSTICIA DE CALLAO</t>
  </si>
  <si>
    <t>012-1468: CORTE SUPERIOR DE JUSTICIA DE PIURA</t>
  </si>
  <si>
    <t>  99.9</t>
  </si>
  <si>
    <t>013-1469: CORTE SUPERIOR DE JUSTICIA DE HUANUCO</t>
  </si>
  <si>
    <t>014-1470: CORTE SUPERIOR DE JUSTICIA DE SANTA</t>
  </si>
  <si>
    <t>015-1471: CORTE SUPERIOR DE JUSTICIA DE ANCASH</t>
  </si>
  <si>
    <t>016-1472: CORTE SUPERIOR DE JUSTICIA DE CAJAMARCA</t>
  </si>
  <si>
    <t>  99.5</t>
  </si>
  <si>
    <t>017-1473: CORTE SUPERIOR DE JUSTICIA DE PUNO</t>
  </si>
  <si>
    <t>018-1474: CORTE SUPERIOR DE JUSTICIA DE SAN MARTIN</t>
  </si>
  <si>
    <t>Sector 05: AMBIENTAL</t>
  </si>
  <si>
    <t> 91.9</t>
  </si>
  <si>
    <t>005: M. DEL AMBIENTE</t>
  </si>
  <si>
    <t>  86.8</t>
  </si>
  <si>
    <t>050: SERVICIO NACIONAL DE AREAS NATURALES PROTEGIDAS POR EL ESTADO - SERNANP</t>
  </si>
  <si>
    <t>  89.5</t>
  </si>
  <si>
    <t>051: ORGANISMO DE EVALUACION Y FISCALIZACION AMBIENTAL - OEFA</t>
  </si>
  <si>
    <t>  92.1</t>
  </si>
  <si>
    <t>052: SERVICIO NACIONAL DE CERTIFICACION AMBIENTAL PARA LAS INVERSIONES SOSTENIBLES -SENACE</t>
  </si>
  <si>
    <t>  83.9</t>
  </si>
  <si>
    <t>055: INSTITUTO DE INVESTIGACIONES DE LA AMAZONIA PERUANA</t>
  </si>
  <si>
    <t>056: INSTITUTO NACIONAL DE INVESTIGACION EN GLACIARES Y ECOSISTEMAS DE MONTAÑA - INAIGEM</t>
  </si>
  <si>
    <t>  97.5</t>
  </si>
  <si>
    <t>112: INSTITUTO GEOFISICO DEL PERU</t>
  </si>
  <si>
    <t>331: SERVICIO NACIONAL DE METEOROLOGIA E HIDROLOGIA</t>
  </si>
  <si>
    <t>  98.0</t>
  </si>
  <si>
    <t>Sector 16: ENERGIA Y MINAS</t>
  </si>
  <si>
    <t> 91.6</t>
  </si>
  <si>
    <t>016: M. DE ENERGIA Y MINAS</t>
  </si>
  <si>
    <t>  79.3</t>
  </si>
  <si>
    <t>220: INSTITUTO PERUANO DE ENERGIA NUCLEAR</t>
  </si>
  <si>
    <t>221: INSTITUTO GEOLOGICO MINERO Y METALURGICO</t>
  </si>
  <si>
    <t>Sector 38: PRODUCCION</t>
  </si>
  <si>
    <t> 85.8</t>
  </si>
  <si>
    <t>038: MINISTERIO DE LA PRODUCCION</t>
  </si>
  <si>
    <t>  59.7</t>
  </si>
  <si>
    <t>059: FONDO NACIONAL DE DESARROLLO PESQUERO - FONDEPES</t>
  </si>
  <si>
    <t>240: INSTITUTO DEL MAR DEL PERU - IMARPE</t>
  </si>
  <si>
    <t>241: INSTITUTO TECNOLOGICO DE LA PRODUCCION - ITP</t>
  </si>
  <si>
    <t>  97.4</t>
  </si>
  <si>
    <t>243: ORGANISMO NACIONAL DE SANIDAD PESQUERA-SANIPES</t>
  </si>
  <si>
    <t>  99.8</t>
  </si>
  <si>
    <t>244: INSTITUTO NACIONAL DE CALIDAD (INACAL)</t>
  </si>
  <si>
    <t>  94.4</t>
  </si>
  <si>
    <t>Sector 36: TRANSPORTES Y COMUNICACIONES</t>
  </si>
  <si>
    <t> 91.1</t>
  </si>
  <si>
    <t>036: MINISTERIO DE TRANSPORTES Y COMUNICACIONES</t>
  </si>
  <si>
    <t>202: SUPERINTENDENCIA DE TRANSPORTE TERRESTRE DE PERSONAS, CARGA Y MERCANCIAS - SUTRAN</t>
  </si>
  <si>
    <t>214: AUTORIDAD PORTUARIA NACIONAL</t>
  </si>
  <si>
    <t>  89.8</t>
  </si>
  <si>
    <t>Nivel de Gobierno R: GOBIERNOS REGIONALES</t>
  </si>
  <si>
    <t> 95.5</t>
  </si>
  <si>
    <t>Sector 99: GOBIERNOS REGIONALES</t>
  </si>
  <si>
    <t>440: GOBIERNO REGIONAL DEL DEPARTAMENTO DE AMAZONAS</t>
  </si>
  <si>
    <t>  96.1</t>
  </si>
  <si>
    <t>441: GOBIERNO REGIONAL DEL DEPARTAMENTO DE ANCASH</t>
  </si>
  <si>
    <t>442: GOBIERNO REGIONAL DEL DEPARTAMENTO DE APURIMAC</t>
  </si>
  <si>
    <t>443: GOBIERNO REGIONAL DEL DEPARTAMENTO DE AREQUIPA</t>
  </si>
  <si>
    <t>  93.7</t>
  </si>
  <si>
    <t>444: GOBIERNO REGIONAL DEL DEPARTAMENTO DE AYACUCHO</t>
  </si>
  <si>
    <t>445: GOBIERNO REGIONAL DEL DEPARTAMENTO DE CAJAMARCA</t>
  </si>
  <si>
    <t>446: GOBIERNO REGIONAL DEL DEPARTAMENTO DE CUSCO</t>
  </si>
  <si>
    <t>447: GOBIERNO REGIONAL DEL DEPARTAMENTO DE HUANCAVELICA</t>
  </si>
  <si>
    <t>448: GOBIERNO REGIONAL DEL DEPARTAMENTO DE HUANUCO</t>
  </si>
  <si>
    <t>449: GOBIERNO REGIONAL DEL DEPARTAMENTO DE ICA</t>
  </si>
  <si>
    <t>450: GOBIERNO REGIONAL DEL DEPARTAMENTO DE JUNIN</t>
  </si>
  <si>
    <t>  97.0</t>
  </si>
  <si>
    <t>451: GOBIERNO REGIONAL DEL DEPARTAMENTO DE LA LIBERTAD</t>
  </si>
  <si>
    <t>452: GOBIERNO REGIONAL DEL DEPARTAMENTO DE LAMBAYEQUE</t>
  </si>
  <si>
    <t>453: GOBIERNO REGIONAL DEL DEPARTAMENTO DE LORETO</t>
  </si>
  <si>
    <t>454: GOBIERNO REGIONAL DEL DEPARTAMENTO DE MADRE DE DIOS</t>
  </si>
  <si>
    <t>455: GOBIERNO REGIONAL DEL DEPARTAMENTO DE MOQUEGUA</t>
  </si>
  <si>
    <t>456: GOBIERNO REGIONAL DEL DEPARTAMENTO DE PASCO</t>
  </si>
  <si>
    <t>457: GOBIERNO REGIONAL DEL DEPARTAMENTO DE PIURA</t>
  </si>
  <si>
    <t>458: GOBIERNO REGIONAL DEL DEPARTAMENTO DE PUNO</t>
  </si>
  <si>
    <t>459: GOBIERNO REGIONAL DEL DEPARTAMENTO DE SAN MARTIN</t>
  </si>
  <si>
    <t>460: GOBIERNO REGIONAL DEL DEPARTAMENTO DE TACNA</t>
  </si>
  <si>
    <t>461: GOBIERNO REGIONAL DEL DEPARTAMENTO DE TUMBES</t>
  </si>
  <si>
    <t>462: GOBIERNO REGIONAL DEL DEPARTAMENTO DE UCAYALI</t>
  </si>
  <si>
    <t>463: GOBIERNO REGIONAL DEL DEPARTAMENTO DE LIMA</t>
  </si>
  <si>
    <t>464: GOBIERNO REGIONAL DE LA PROVINCIA CONSTITUCIONAL DEL CALLAO</t>
  </si>
  <si>
    <t>  99.4</t>
  </si>
  <si>
    <t>465: MUNICIPALIDAD METROPOLITANA DE LIMA</t>
  </si>
  <si>
    <t>Nivel de Gobierno M: GOBIERNOS LOCALES</t>
  </si>
  <si>
    <t>Sector 00: FICTICIO</t>
  </si>
  <si>
    <t>Pliego 000: FICTICIO</t>
  </si>
  <si>
    <t>001-300001: MUNICIPALIDAD PROVINCIAL DE CHACHAPOYAS</t>
  </si>
  <si>
    <t>001-300022: MUNICIPALIDAD PROVINCIAL DE BAGUA</t>
  </si>
  <si>
    <t>001-300028: MUNICIPALIDAD PROVINCIAL DE BONGARA - JUMBILLA</t>
  </si>
  <si>
    <t>001-300040: MUNICIPALIDAD PROVINCIAL DE CONDORCANQUI - NIEVA</t>
  </si>
  <si>
    <t>001-300043: MUNICIPALIDAD PROVINCIAL DE LUYA - LAMUD</t>
  </si>
  <si>
    <t>001-300066: MUNICIPALIDAD PROVINCIAL DE RODRIGUEZ DE MENDOZA - SAN NICOLAS</t>
  </si>
  <si>
    <t>001-300078: MUNICIPALIDAD PROVINCIAL DE UTCUBAMBA - BAGUA GRANDE</t>
  </si>
  <si>
    <t>001-300085: MUNICIPALIDAD PROVINCIAL DE HUARAZ</t>
  </si>
  <si>
    <t>001-300097: MUNICIPALIDAD PROVINCIAL DE AIJA</t>
  </si>
  <si>
    <t>001-300102: MUNICIPALIDAD PROVINCIAL DE ANTONIO RAYMONDI - LLAMELLIN</t>
  </si>
  <si>
    <t>001-300108: MUNICIPALIDAD PROVINCIAL DE ASUNCION - CHACAS</t>
  </si>
  <si>
    <t>001-300110: MUNICIPALIDAD PROVINCIAL DE BOLOGNESI - CHIQUIAN</t>
  </si>
  <si>
    <t>001-300125: MUNICIPALIDAD PROVINCIAL DE CARHUAZ</t>
  </si>
  <si>
    <t>001-300136: MUNICIPALIDAD PROVINCIAL DE CARLOS FERMIN FITZCARRALD</t>
  </si>
  <si>
    <t>001-300139: MUNICIPALIDAD PROVINCIAL DE CASMA</t>
  </si>
  <si>
    <t>001-300143: MUNICIPALIDAD PROVINCIAL DE CORONGO</t>
  </si>
  <si>
    <t>001-300150: MUNICIPALIDAD PROVINCIAL DE HUARI</t>
  </si>
  <si>
    <t>001-300166: MUNICIPALIDAD PROVINCIAL DE HUARMEY</t>
  </si>
  <si>
    <t>  97.3</t>
  </si>
  <si>
    <t>001-300171: MUNICIPALIDAD PROVINCIAL DE HUAYLAS - CARAZ</t>
  </si>
  <si>
    <t>001-300181: MUNICIPALIDAD PROVINCIAL DE MARISCAL LUZURIAGA - PISCOBAMBA</t>
  </si>
  <si>
    <t>001-300199: MUNICIPALIDAD PROVINCIAL DE PALLASCA - CABANA</t>
  </si>
  <si>
    <t>001-300210: MUNICIPALIDAD PROVINCIAL DE POMABAMBA</t>
  </si>
  <si>
    <t>001-300214: MUNICIPALIDAD PROVINCIAL DE RECUAY</t>
  </si>
  <si>
    <t>001-300224: MUNICIPALIDAD PROVINCIAL DEL SANTA - CHIMBOTE</t>
  </si>
  <si>
    <t>001-300233: MUNICIPALIDAD PROVINCIAL DE SIHUAS</t>
  </si>
  <si>
    <t>001-300243: MUNICIPALIDAD PROVINCIAL DE YUNGAY</t>
  </si>
  <si>
    <t>  98.8</t>
  </si>
  <si>
    <t>001-300251: MUNICIPALIDAD PROVINCIAL DE ABANCAY</t>
  </si>
  <si>
    <t>001-300260: MUNICIPALIDAD PROVINCIAL DE ANDAHUAYLAS</t>
  </si>
  <si>
    <t>001-300279: MUNICIPALIDAD PROVINCIAL DE ANTABAMBA</t>
  </si>
  <si>
    <t>001-300286: MUNICIPALIDAD PROVINCIAL DE AYMARAES - CHALHUANCA</t>
  </si>
  <si>
    <t>001-300303: MUNICIPALIDAD PROVINCIAL DE COTABAMBAS - TAMBOBAMBA</t>
  </si>
  <si>
    <t>001-300309: MUNICIPALIDAD PROVINCIAL DE CHINCHEROS</t>
  </si>
  <si>
    <t>001-300317: MUNICIPALIDAD PROVINCIAL DE GRAU - CHUQUIBAMBILLA</t>
  </si>
  <si>
    <t>001-300331: MUNICIPALIDAD PROVINCIAL DE AREQUIPA</t>
  </si>
  <si>
    <t>001-300360: MUNICIPALIDAD PROVINCIAL DE CAMANA</t>
  </si>
  <si>
    <t>001-300368: MUNICIPALIDAD PROVINCIAL DE CARAVELI</t>
  </si>
  <si>
    <t>001-300381: MUNICIPALIDAD PROVINCIAL DE CASTILLA - APLAO</t>
  </si>
  <si>
    <t>001-300395: MUNICIPALIDAD PROVINCIAL DE CAYLLOMA - CHIVAY</t>
  </si>
  <si>
    <t>001-300415: MUNICIPALIDAD PROVINCIAL DE CONDESUYOS - CHUQUIBAMBA</t>
  </si>
  <si>
    <t>  0.0</t>
  </si>
  <si>
    <t>  96.5</t>
  </si>
  <si>
    <t>  92.8</t>
  </si>
  <si>
    <t>  98.6</t>
  </si>
  <si>
    <t>  99.2</t>
  </si>
  <si>
    <t>  73.5</t>
  </si>
  <si>
    <t>  89.1</t>
  </si>
  <si>
    <t>  89.2</t>
  </si>
  <si>
    <t>  91.3</t>
  </si>
  <si>
    <t>Consumo &gt;4UIT</t>
  </si>
  <si>
    <t> 86.6</t>
  </si>
  <si>
    <t> 87.5</t>
  </si>
  <si>
    <t> 88.5</t>
  </si>
  <si>
    <t> 93.0</t>
  </si>
  <si>
    <t> 93.4</t>
  </si>
  <si>
    <t> 93.8</t>
  </si>
  <si>
    <t>Sector 11: SALUD</t>
  </si>
  <si>
    <t> 98.4</t>
  </si>
  <si>
    <t>Pliego 137: INSTITUTO DE GESTION DE SERVICIOS DE SALUD</t>
  </si>
  <si>
    <t> 98.6</t>
  </si>
  <si>
    <t>001-1548: ADMINISTRACION IGSS ( INSTITUTO DE GESTION DE SERVICIOS DE SALUD)</t>
  </si>
  <si>
    <t>002-1551: HOSPITAL NACIONAL ARZOBISPO LOAYZA</t>
  </si>
  <si>
    <t>003-1552: HOSPITAL NACIONAL DOS DE MAYO</t>
  </si>
  <si>
    <t>004-1553: IGSS- HOSPITAL CAYETANO HEREDIA</t>
  </si>
  <si>
    <t>005-1554: IGSS-HOSPITAL SERGIO BERNALES</t>
  </si>
  <si>
    <t>006-1559: INSTITUTO NACIONAL DE SALUD MENTAL - IGSS</t>
  </si>
  <si>
    <t>007-1560: INSTITUTO NACIONAL DE CIENCIAS NEUROLOGICAS - IGSS</t>
  </si>
  <si>
    <t>008-1561: INSTITUTO NACIONAL DE OFTALMOLOGIA - IGSS</t>
  </si>
  <si>
    <t>009-1562: INSTITUTO NACIONAL DE REHABILITACION - IGSS</t>
  </si>
  <si>
    <t>010-1563: INSTITUTO NACIONAL DE SALUD DEL NIÑO - IGSS</t>
  </si>
  <si>
    <t>011-1564: INSTITUTO NACIONAL MATERNO PERINATAL - IGSS</t>
  </si>
  <si>
    <t>012-1565: HOSPITAL NACIONAL HIPOLITO UNANUE - IGSS</t>
  </si>
  <si>
    <t>013-1566: HOSPITAL HERMILIO VALDIZAN - IGSS</t>
  </si>
  <si>
    <t>014-1567: HOSPITAL DE APOYO DEPARTAMENTAL MARIA AUXILIADORA - IGSS</t>
  </si>
  <si>
    <t>015-1568: HOSPITAL DE APOYO SANTA ROSA - IGSS</t>
  </si>
  <si>
    <t>016-1569: HOSPITAL DE EMERGENCIAS CASIMIRO ULLOA - IGSS</t>
  </si>
  <si>
    <t>017-1570: HOSPITAL DE EMERGENCIAS PEDIATRICAS - IGSS</t>
  </si>
  <si>
    <t>018-1571: HOSPITAL NACIONAL VICTOR LARCO HERRERA - IGSS</t>
  </si>
  <si>
    <t>019-1572: HOSPITAL NACIONAL DOCENTE MADRE NIÑO - SAN BARTOLOME - IGSS</t>
  </si>
  <si>
    <t>020-1573: HOSPITAL CARLOS LANFRANCO LA HOZ - IGSS</t>
  </si>
  <si>
    <t>021-1574: HOSPITAL "JOSE AGURTO TELLO DE CHOSICA" - IGSS</t>
  </si>
  <si>
    <t>022-1575: RED. DE SALUD SAN JUAN DE LURIGANCHO - IGSS</t>
  </si>
  <si>
    <t>023-1576: RED. DE SALUD RIMAC - SAN MARTIN DE PORRES - LOS OLIVOS - IGSS</t>
  </si>
  <si>
    <t>024-1577: RED. DE SALUD TUPAC AMARU - IGSS</t>
  </si>
  <si>
    <t>025-1578: RED. DE SERVICIOS DE SALUD " BARRANCO-CHORRILLOS-SURCO" - IGSS</t>
  </si>
  <si>
    <t>026-1579: RED. DE SERVICIOS DE SALUD "SAN JUAN DE MIRAFLORES-VILLA MARIA DEL TRIUNFO" - IGSS</t>
  </si>
  <si>
    <t>027-1580: RED. DE SERVICIOS DE SALUD "VILLA EL SALVADOR - LURIN -PACHACAMAC-PUCUSANA" - IGSS</t>
  </si>
  <si>
    <t>028-1581: HOSPITAL SAN JUAN DE LURIGANCHO - IGSS</t>
  </si>
  <si>
    <t>029-1582: HOSPITAL VITARTE - IGSS</t>
  </si>
  <si>
    <t>030-1583: RED DE SALUD LIMA CIUDAD - IGSS</t>
  </si>
  <si>
    <t>031-1584: INSTITUTO NACIONAL DE SALUD DEL NIÑO - SAN BORJA - IGSS</t>
  </si>
  <si>
    <t>032-1585: HOSPITAL DE HUAYCAN - IGSS</t>
  </si>
  <si>
    <t>033-1586: RED DE SALUD LIMA NORTE IV - IGSS</t>
  </si>
  <si>
    <t>034-1652: RED DE SALUD LIMA ESTE METROPOLITANA - IGSS</t>
  </si>
  <si>
    <t>035-1659: HOSPITAL DE EMERGENCIAS VILLA EL SALVADOR - IGSS</t>
  </si>
  <si>
    <t>Resumen</t>
  </si>
  <si>
    <t>Entidades que superan 4 UIT</t>
  </si>
  <si>
    <t>Nivel de Gobierno</t>
  </si>
  <si>
    <t>Auditoria</t>
  </si>
  <si>
    <t>Gobierno Nacional</t>
  </si>
  <si>
    <t>Gobiernos Regionales</t>
  </si>
  <si>
    <t>Gobiernos Locales (Municipalidades provinciales y distritales)</t>
  </si>
  <si>
    <t>Presidencia del Consejo de Ministros</t>
  </si>
  <si>
    <t>Ministerio de Cultura</t>
  </si>
  <si>
    <t>Poder Judicial</t>
  </si>
  <si>
    <t>Ministerio de Ambiente</t>
  </si>
  <si>
    <t>Ministerio de Energía y Minas</t>
  </si>
  <si>
    <t>Ministerio de Produccion</t>
  </si>
  <si>
    <t>Ministerio de Transportes y Comunicaciones</t>
  </si>
  <si>
    <t>Hospitales de Lima</t>
  </si>
  <si>
    <t>Sector 10: EDUCACION</t>
  </si>
  <si>
    <t>510: U.N. MAYOR DE SAN MARCOS</t>
  </si>
  <si>
    <t>511: U.N. DE SAN ANTONIO ABAD DEL CUSCO</t>
  </si>
  <si>
    <t>512: U.N. DE TRUJILLO</t>
  </si>
  <si>
    <t>  91.4</t>
  </si>
  <si>
    <t>513: U.N. DE SAN AGUSTIN</t>
  </si>
  <si>
    <t>514: U.N. DE INGENIERIA</t>
  </si>
  <si>
    <t>515: U.N. SAN LUIS GONZAGA DE ICA</t>
  </si>
  <si>
    <t>516: U.N. SAN CRISTOBAL DE HUAMANGA</t>
  </si>
  <si>
    <t>517: U.N. DEL CENTRO DEL PERU</t>
  </si>
  <si>
    <t>518: U.N. AGRARIA LA MOLINA</t>
  </si>
  <si>
    <t>519: U.N. DE LA AMAZONIA PERUANA</t>
  </si>
  <si>
    <t>520: U.N. DEL ALTIPLANO</t>
  </si>
  <si>
    <t>521: U.N. DE PIURA</t>
  </si>
  <si>
    <t>  81.7</t>
  </si>
  <si>
    <t>522: U.N. DE CAJAMARCA</t>
  </si>
  <si>
    <t>523: U.N. PEDRO RUIZ GALLO</t>
  </si>
  <si>
    <t>524: U.N. FEDERICO VILLARREAL</t>
  </si>
  <si>
    <t>525: U.N. HERMILIO VALDIZAN</t>
  </si>
  <si>
    <t>526: U.N. AGRARIA DE LA SELVA</t>
  </si>
  <si>
    <t>527: U.N. DANIEL ALCIDES CARRION</t>
  </si>
  <si>
    <t>528: U.N. DE EDUCACION ENRIQUE GUZMAN Y VALLE</t>
  </si>
  <si>
    <t>529: U.N. DEL CALLAO</t>
  </si>
  <si>
    <t>530: U.N. JOSE FAUSTINO SANCHEZ CARRION</t>
  </si>
  <si>
    <t>  93.9</t>
  </si>
  <si>
    <t>531: U.N. JORGE BASADRE GROHMANN</t>
  </si>
  <si>
    <t>532: U.N. SANTIAGO ANTUNEZ DE MAYOLO</t>
  </si>
  <si>
    <t>  90.4</t>
  </si>
  <si>
    <t>533: U.N. DE SAN MARTIN</t>
  </si>
  <si>
    <t>534: U.N. DE UCAYALI</t>
  </si>
  <si>
    <t>535: U.N. DE TUMBES</t>
  </si>
  <si>
    <t>536: U.N. DEL SANTA</t>
  </si>
  <si>
    <t>537: U.N. DE HUANCAVELICA</t>
  </si>
  <si>
    <t>538: U.N. AMAZONICA DE MADRE DE DIOS</t>
  </si>
  <si>
    <t>539: U.N. MICAELA BASTIDAS DE APURIMAC</t>
  </si>
  <si>
    <t>541: U.N. TORIBIO RODRIGUEZ DE MENDOZA DE AMAZONAS</t>
  </si>
  <si>
    <t>  59.0</t>
  </si>
  <si>
    <t>542: U.N. INTERCULTURAL DE LA AMAZONIA</t>
  </si>
  <si>
    <t>543: U.N. TECNOLOGICA DEL CONO SUR DE LIMA</t>
  </si>
  <si>
    <t>544: U.N. JOSE MARIA ARGUEDAS</t>
  </si>
  <si>
    <t>545: U.N. DE MOQUEGUA</t>
  </si>
  <si>
    <t>546: U.N. DE JAEN</t>
  </si>
  <si>
    <t>547: U.N. DE CAÑETE</t>
  </si>
  <si>
    <t>548: U.N. DE FRONTERA</t>
  </si>
  <si>
    <t>549: U.N. DE BARRANCA</t>
  </si>
  <si>
    <t>550: U.N. AUTONOMA DE CHOTA</t>
  </si>
  <si>
    <t>551: U.N. INTERCULTURAL DE LA SELVA CENTRAL JUAN SANTOS ATAHUALPA</t>
  </si>
  <si>
    <t>552: U.N. DE JULIACA</t>
  </si>
  <si>
    <t>553: U. N. AUTÓNOMA ALTOANDINA DE TARMA</t>
  </si>
  <si>
    <t>554: U.N. AUTÓNOMA DE HUANTA</t>
  </si>
  <si>
    <t>  82.8</t>
  </si>
  <si>
    <t>555: U.N. INTERCULTURAL FABIOLA SALAZAR LEGUIA DE BAGUA</t>
  </si>
  <si>
    <t>556: U.N. INTERCULTURAL DE QUILLABAMBA</t>
  </si>
  <si>
    <t>557: U.N. AUTONOMA DE ALTO AMAZONAS</t>
  </si>
  <si>
    <t>Universidades Públicas</t>
  </si>
  <si>
    <t>Cálculo del tamaño muestral para entidades en taller</t>
  </si>
  <si>
    <t>Tamaño muestral:</t>
  </si>
  <si>
    <t>(hipótesis cuantitativa / población finita)</t>
  </si>
  <si>
    <t>Descripción</t>
  </si>
  <si>
    <t>Nivel de confianza:</t>
  </si>
  <si>
    <t>1 - a</t>
  </si>
  <si>
    <t>Desviación estándar</t>
  </si>
  <si>
    <t>σ</t>
  </si>
  <si>
    <t>Precisión / error:</t>
  </si>
  <si>
    <t>e</t>
  </si>
  <si>
    <t>Población:</t>
  </si>
  <si>
    <t>N</t>
  </si>
  <si>
    <t>n</t>
  </si>
  <si>
    <t>Proporción</t>
  </si>
  <si>
    <t>p</t>
  </si>
  <si>
    <t>Parámetros taller:</t>
  </si>
  <si>
    <t>Área bajo la curva:</t>
  </si>
  <si>
    <t>a</t>
  </si>
  <si>
    <r>
      <t>Z</t>
    </r>
    <r>
      <rPr>
        <vertAlign val="subscript"/>
        <sz val="12"/>
        <color theme="1"/>
        <rFont val="Garamond"/>
        <family val="1"/>
      </rPr>
      <t>1-a/2</t>
    </r>
  </si>
  <si>
    <t>Muestreo:</t>
  </si>
  <si>
    <t>Resultado</t>
  </si>
  <si>
    <t>tamaño muestral</t>
  </si>
  <si>
    <t>Sector 26: DEFENSA</t>
  </si>
  <si>
    <t> 97.9</t>
  </si>
  <si>
    <t>006: INSTITUTO NACIONAL DE DEFENSA CIVIL</t>
  </si>
  <si>
    <t>026: M. DE DEFENSA</t>
  </si>
  <si>
    <t>332: INSTITUTO GEOGRAFICO NACIONAL</t>
  </si>
  <si>
    <t>335: AGENCIA DE COMPRAS DE LAS FUERZAS ARMADAS</t>
  </si>
  <si>
    <t>Ministerio de Defensa</t>
  </si>
  <si>
    <r>
      <t xml:space="preserve">Promedio gasto mensual
</t>
    </r>
    <r>
      <rPr>
        <b/>
        <sz val="10"/>
        <color rgb="FF0070C0"/>
        <rFont val="Garamond"/>
        <family val="1"/>
      </rPr>
      <t>[PES]</t>
    </r>
  </si>
  <si>
    <t>Consulta de Ejecución del Gasto Público año 2016</t>
  </si>
  <si>
    <r>
      <t xml:space="preserve">Avance
</t>
    </r>
    <r>
      <rPr>
        <b/>
        <sz val="10"/>
        <color rgb="FF0070C0"/>
        <rFont val="Garamond"/>
        <family val="1"/>
      </rPr>
      <t>[ % ]</t>
    </r>
  </si>
  <si>
    <t>Unidad ejecutora</t>
  </si>
  <si>
    <r>
      <t xml:space="preserve">UIT 2016 </t>
    </r>
    <r>
      <rPr>
        <b/>
        <sz val="10"/>
        <color rgb="FF0070C0"/>
        <rFont val="Garamond"/>
        <family val="1"/>
      </rPr>
      <t>[PES]</t>
    </r>
  </si>
  <si>
    <t>Pliego (entidades)</t>
  </si>
  <si>
    <r>
      <t xml:space="preserve">Participacion
</t>
    </r>
    <r>
      <rPr>
        <sz val="10"/>
        <color rgb="FF0070C0"/>
        <rFont val="Garamond"/>
        <family val="1"/>
      </rPr>
      <t>[%]</t>
    </r>
  </si>
  <si>
    <r>
      <rPr>
        <vertAlign val="superscript"/>
        <sz val="10"/>
        <color theme="1"/>
        <rFont val="Garamond"/>
        <family val="1"/>
      </rPr>
      <t>1</t>
    </r>
    <r>
      <rPr>
        <sz val="10"/>
        <color theme="1"/>
        <rFont val="Garamond"/>
        <family val="1"/>
      </rPr>
      <t>Fuente: Tomado de: Estadísticas de personal del Estado Peruano 2007: Resultados y análisis de consistencia de lainformación.
             Recuperado de: http://inst.servir.gob.pe/files/biblioteca/consultorias/Conterno%20-%20Informe%20Estadisticas%20Empleo.pdf</t>
    </r>
  </si>
  <si>
    <t>Fuente: http://apps5.mineco.gob.pe/transparencia/Navegador/default.aspx?y=2016&amp;ap=ActProy</t>
  </si>
  <si>
    <r>
      <t>PIA</t>
    </r>
    <r>
      <rPr>
        <b/>
        <vertAlign val="superscript"/>
        <sz val="10"/>
        <color theme="5" tint="-0.249977111117893"/>
        <rFont val="Garamond"/>
        <family val="1"/>
      </rPr>
      <t>(1)</t>
    </r>
    <r>
      <rPr>
        <b/>
        <sz val="10"/>
        <rFont val="Garamond"/>
        <family val="1"/>
      </rPr>
      <t xml:space="preserve">
</t>
    </r>
    <r>
      <rPr>
        <b/>
        <sz val="10"/>
        <color rgb="FF0070C0"/>
        <rFont val="Garamond"/>
        <family val="1"/>
      </rPr>
      <t>[PES]</t>
    </r>
  </si>
  <si>
    <r>
      <t>PIM</t>
    </r>
    <r>
      <rPr>
        <b/>
        <vertAlign val="superscript"/>
        <sz val="10"/>
        <color theme="5" tint="-0.249977111117893"/>
        <rFont val="Garamond"/>
        <family val="1"/>
      </rPr>
      <t>(2)</t>
    </r>
    <r>
      <rPr>
        <b/>
        <sz val="10"/>
        <rFont val="Garamond"/>
        <family val="1"/>
      </rPr>
      <t xml:space="preserve">
</t>
    </r>
    <r>
      <rPr>
        <b/>
        <sz val="10"/>
        <color rgb="FF0070C0"/>
        <rFont val="Garamond"/>
        <family val="1"/>
      </rPr>
      <t>[PES]</t>
    </r>
  </si>
  <si>
    <r>
      <t xml:space="preserve">Compromiso Anual </t>
    </r>
    <r>
      <rPr>
        <b/>
        <vertAlign val="superscript"/>
        <sz val="10"/>
        <color theme="5" tint="-0.249977111117893"/>
        <rFont val="Garamond"/>
        <family val="1"/>
      </rPr>
      <t>(4)</t>
    </r>
    <r>
      <rPr>
        <b/>
        <sz val="10"/>
        <rFont val="Garamond"/>
        <family val="1"/>
      </rPr>
      <t xml:space="preserve">
</t>
    </r>
    <r>
      <rPr>
        <b/>
        <sz val="10"/>
        <color rgb="FF0070C0"/>
        <rFont val="Garamond"/>
        <family val="1"/>
      </rPr>
      <t>[PES]</t>
    </r>
  </si>
  <si>
    <r>
      <t>Certificación</t>
    </r>
    <r>
      <rPr>
        <b/>
        <vertAlign val="superscript"/>
        <sz val="10"/>
        <color theme="5" tint="-0.249977111117893"/>
        <rFont val="Garamond"/>
        <family val="1"/>
      </rPr>
      <t>(3)</t>
    </r>
    <r>
      <rPr>
        <b/>
        <sz val="10"/>
        <rFont val="Garamond"/>
        <family val="1"/>
      </rPr>
      <t xml:space="preserve">
</t>
    </r>
    <r>
      <rPr>
        <b/>
        <sz val="10"/>
        <color rgb="FF0070C0"/>
        <rFont val="Garamond"/>
        <family val="1"/>
      </rPr>
      <t>[PES]</t>
    </r>
  </si>
  <si>
    <r>
      <t>Atención de Compromiso Mensual</t>
    </r>
    <r>
      <rPr>
        <b/>
        <vertAlign val="superscript"/>
        <sz val="10"/>
        <color theme="5" tint="-0.249977111117893"/>
        <rFont val="Garamond"/>
        <family val="1"/>
      </rPr>
      <t>(5)</t>
    </r>
    <r>
      <rPr>
        <b/>
        <sz val="10"/>
        <rFont val="Garamond"/>
        <family val="1"/>
      </rPr>
      <t xml:space="preserve"> 
</t>
    </r>
    <r>
      <rPr>
        <b/>
        <sz val="10"/>
        <color rgb="FF0070C0"/>
        <rFont val="Garamond"/>
        <family val="1"/>
      </rPr>
      <t>[PES]</t>
    </r>
  </si>
  <si>
    <r>
      <t>Devengado</t>
    </r>
    <r>
      <rPr>
        <b/>
        <vertAlign val="superscript"/>
        <sz val="10"/>
        <color theme="5" tint="-0.249977111117893"/>
        <rFont val="Garamond"/>
        <family val="1"/>
      </rPr>
      <t>(6)</t>
    </r>
    <r>
      <rPr>
        <b/>
        <sz val="10"/>
        <rFont val="Garamond"/>
        <family val="1"/>
      </rPr>
      <t xml:space="preserve">
</t>
    </r>
    <r>
      <rPr>
        <b/>
        <sz val="10"/>
        <color rgb="FF0070C0"/>
        <rFont val="Garamond"/>
        <family val="1"/>
      </rPr>
      <t>[PES]</t>
    </r>
  </si>
  <si>
    <r>
      <t>Girado </t>
    </r>
    <r>
      <rPr>
        <b/>
        <vertAlign val="superscript"/>
        <sz val="10"/>
        <color theme="5" tint="-0.249977111117893"/>
        <rFont val="Garamond"/>
        <family val="1"/>
      </rPr>
      <t>(7)</t>
    </r>
    <r>
      <rPr>
        <b/>
        <sz val="10"/>
        <rFont val="Garamond"/>
        <family val="1"/>
      </rPr>
      <t xml:space="preserve">
</t>
    </r>
    <r>
      <rPr>
        <b/>
        <sz val="10"/>
        <color rgb="FF0070C0"/>
        <rFont val="Garamond"/>
        <family val="1"/>
      </rPr>
      <t>[PES]</t>
    </r>
  </si>
  <si>
    <t>La columna Avance % representa la razón del Devengado entre el PIM, expresado en porcentajes.</t>
  </si>
  <si>
    <r>
      <rPr>
        <sz val="8"/>
        <color theme="5" tint="-0.249977111117893"/>
        <rFont val="Garamond"/>
        <family val="1"/>
      </rPr>
      <t>(1)</t>
    </r>
    <r>
      <rPr>
        <b/>
        <sz val="10"/>
        <color rgb="FF0070C0"/>
        <rFont val="Garamond"/>
        <family val="1"/>
      </rPr>
      <t>PIA= Presupuesto institucional de apertura</t>
    </r>
    <r>
      <rPr>
        <sz val="10"/>
        <color theme="1"/>
        <rFont val="Garamond"/>
        <family val="1"/>
      </rPr>
      <t xml:space="preserve">
Presupuesto inicial de la entidad pública aprobado por su respectivo titular con cargo a los créditos presupuestarios establecidos en la Ley Anual de Presupuesto del Sector Público para el año fiscal respectivo. En el caso de las Empresas y Organismos Públicos Descentralizados de los Gobiernos Regionales y Gobiernos Locales, los créditos presupuestarios son establecidos mediante Decreto Supremo.</t>
    </r>
  </si>
  <si>
    <r>
      <rPr>
        <sz val="8"/>
        <color theme="5" tint="-0.249977111117893"/>
        <rFont val="Garamond"/>
        <family val="1"/>
      </rPr>
      <t>(2)</t>
    </r>
    <r>
      <rPr>
        <b/>
        <sz val="10"/>
        <color rgb="FF0070C0"/>
        <rFont val="Garamond"/>
        <family val="1"/>
      </rPr>
      <t>PIM = Presupuesto institucional Modificado</t>
    </r>
    <r>
      <rPr>
        <sz val="10"/>
        <color theme="1"/>
        <rFont val="Garamond"/>
        <family val="1"/>
      </rPr>
      <t xml:space="preserve">
Presupuesto actualizado de la entidad pública a consecuencia de las modificaciones presupuestarias, tanto a nivel institucional como a nivel funcional programático, efectuadas durante el año fiscal, a partir del PIA.</t>
    </r>
  </si>
  <si>
    <r>
      <rPr>
        <sz val="8"/>
        <color theme="5" tint="-0.249977111117893"/>
        <rFont val="Garamond"/>
        <family val="1"/>
      </rPr>
      <t>(3)</t>
    </r>
    <r>
      <rPr>
        <b/>
        <sz val="10"/>
        <color rgb="FF0070C0"/>
        <rFont val="Garamond"/>
        <family val="1"/>
      </rPr>
      <t>Certificación:</t>
    </r>
    <r>
      <rPr>
        <sz val="10"/>
        <color rgb="FF0070C0"/>
        <rFont val="Garamond"/>
        <family val="1"/>
      </rPr>
      <t xml:space="preserve"> </t>
    </r>
    <r>
      <rPr>
        <sz val="10"/>
        <color theme="1"/>
        <rFont val="Garamond"/>
        <family val="1"/>
      </rPr>
      <t>La certificación de crédito presupuestario constituye un acto de administración cuya finalidad es garantizar que se cuenta con el crédito presupuestario disponible y libre de afectación, para comprometer un gasto con cargo al presupuesto institucional autorizado para el año fiscal respectivo, en función a la PCA, previo cumplimiento de las disposiciones legales vigentes que regulen el objeto materia del compromiso. Dicha certificación implica la reserva del crédito presupuestario, hasta el perfeccionamiento del compromiso y la realización del correspondiente registro presupuestario.</t>
    </r>
  </si>
  <si>
    <r>
      <rPr>
        <sz val="8"/>
        <color theme="5" tint="-0.249977111117893"/>
        <rFont val="Garamond"/>
        <family val="1"/>
      </rPr>
      <t>(4)</t>
    </r>
    <r>
      <rPr>
        <b/>
        <sz val="10"/>
        <color rgb="FF0070C0"/>
        <rFont val="Garamond"/>
        <family val="1"/>
      </rPr>
      <t xml:space="preserve">Compromiso Anual: </t>
    </r>
    <r>
      <rPr>
        <sz val="10"/>
        <color theme="1"/>
        <rFont val="Garamond"/>
        <family val="1"/>
      </rPr>
      <t>Acto mediante el cual se acuerda, luego del cumplimiento de los trámites legalmente establecidos, la realización de gastos previamente aprobados, por un importe determinado o determinable, que afectan total o parcialmente los créditos presupuestarios, en el marco de los presupuestos aprobados y las modificaciones presupuestarias realizadas. El compromiso se efectúa con posterioridad a la generación de la obligación nacida de acuerdo a Ley, Contrato o Convenio. El compromiso debe afectarse preventivamente a la correspondiente cadena de gasto, reduciendo su importe del saldo disponible del crédito presupuestario, a través del respectivo documento oficial.
El compromiso es realizado dentro del marco de los créditos presupuestarios aprobados en el presupuesto institucional del pliego para el año fiscal, con sujeción al monto del PCA, por el monto total anualizado de la obligación.</t>
    </r>
  </si>
  <si>
    <r>
      <rPr>
        <b/>
        <sz val="10"/>
        <color rgb="FF0070C0"/>
        <rFont val="Garamond"/>
        <family val="1"/>
      </rPr>
      <t>EJECUCION DEL GASTO</t>
    </r>
    <r>
      <rPr>
        <sz val="10"/>
        <color theme="1"/>
        <rFont val="Garamond"/>
        <family val="1"/>
      </rPr>
      <t xml:space="preserve">
</t>
    </r>
    <r>
      <rPr>
        <sz val="8"/>
        <color theme="5" tint="-0.249977111117893"/>
        <rFont val="Garamond"/>
        <family val="1"/>
      </rPr>
      <t>(5)</t>
    </r>
    <r>
      <rPr>
        <b/>
        <sz val="10"/>
        <color rgb="FF0070C0"/>
        <rFont val="Garamond"/>
        <family val="1"/>
      </rPr>
      <t xml:space="preserve">Atención de Compromiso Mensual: </t>
    </r>
    <r>
      <rPr>
        <sz val="10"/>
        <color theme="1"/>
        <rFont val="Garamond"/>
        <family val="1"/>
      </rPr>
      <t xml:space="preserve">Fase del ciclo del gasto a través del cual la autoridad competente afecta mensualmente su presupuesto institucional, por el total o la parte correspondiente del gasto que deba efectuar la Entidad dentro del año fiscal.
El Compromiso no puede exceder los montos aprobados en las Asignaciones Trimestrales ni los autorizados en los respectivos Calendarios de Compromisos.
El Compromiso no implica obligación de pago.
</t>
    </r>
  </si>
  <si>
    <r>
      <rPr>
        <sz val="8"/>
        <color theme="5" tint="-0.249977111117893"/>
        <rFont val="Garamond"/>
        <family val="1"/>
      </rPr>
      <t>(6)</t>
    </r>
    <r>
      <rPr>
        <b/>
        <sz val="10"/>
        <color rgb="FF0070C0"/>
        <rFont val="Garamond"/>
        <family val="1"/>
      </rPr>
      <t>Devengado:</t>
    </r>
    <r>
      <rPr>
        <sz val="10"/>
        <color rgb="FF0070C0"/>
        <rFont val="Garamond"/>
        <family val="1"/>
      </rPr>
      <t xml:space="preserve"> </t>
    </r>
    <r>
      <rPr>
        <sz val="10"/>
        <color theme="1"/>
        <rFont val="Garamond"/>
        <family val="1"/>
      </rPr>
      <t>Fase del ciclo del gasto donde se registra la obligación de pago, como consecuencia del respectivo compromiso contraído.</t>
    </r>
  </si>
  <si>
    <r>
      <rPr>
        <sz val="8"/>
        <color theme="5" tint="-0.249977111117893"/>
        <rFont val="Garamond"/>
        <family val="1"/>
      </rPr>
      <t>(7)</t>
    </r>
    <r>
      <rPr>
        <b/>
        <sz val="10"/>
        <color rgb="FF0070C0"/>
        <rFont val="Garamond"/>
        <family val="1"/>
      </rPr>
      <t>Girado:</t>
    </r>
    <r>
      <rPr>
        <b/>
        <sz val="10"/>
        <color theme="1"/>
        <rFont val="Garamond"/>
        <family val="1"/>
      </rPr>
      <t xml:space="preserve"> </t>
    </r>
    <r>
      <rPr>
        <sz val="10"/>
        <color theme="1"/>
        <rFont val="Garamond"/>
        <family val="1"/>
      </rPr>
      <t>Fase del ciclo del gasto donde se cancela total o parcialmente la obligación devengada, mediante el giro de cheques, emisión de carta orden, notas contables y/o documentos cancelatorios del Tesoro Público.</t>
    </r>
  </si>
  <si>
    <r>
      <t>PIA</t>
    </r>
    <r>
      <rPr>
        <b/>
        <vertAlign val="superscript"/>
        <sz val="9"/>
        <color theme="5" tint="-0.249977111117893"/>
        <rFont val="Garamond"/>
        <family val="1"/>
      </rPr>
      <t>(1)</t>
    </r>
    <r>
      <rPr>
        <b/>
        <sz val="9"/>
        <rFont val="Garamond"/>
        <family val="1"/>
      </rPr>
      <t xml:space="preserve">
</t>
    </r>
    <r>
      <rPr>
        <b/>
        <sz val="9"/>
        <color rgb="FF0070C0"/>
        <rFont val="Garamond"/>
        <family val="1"/>
      </rPr>
      <t>[PES]</t>
    </r>
  </si>
  <si>
    <r>
      <t>PIM</t>
    </r>
    <r>
      <rPr>
        <b/>
        <vertAlign val="superscript"/>
        <sz val="9"/>
        <color theme="5" tint="-0.249977111117893"/>
        <rFont val="Garamond"/>
        <family val="1"/>
      </rPr>
      <t>(2)</t>
    </r>
    <r>
      <rPr>
        <b/>
        <sz val="9"/>
        <rFont val="Garamond"/>
        <family val="1"/>
      </rPr>
      <t xml:space="preserve">
</t>
    </r>
    <r>
      <rPr>
        <b/>
        <sz val="9"/>
        <color rgb="FF0070C0"/>
        <rFont val="Garamond"/>
        <family val="1"/>
      </rPr>
      <t>[PES]</t>
    </r>
  </si>
  <si>
    <r>
      <t>Certificación</t>
    </r>
    <r>
      <rPr>
        <b/>
        <vertAlign val="superscript"/>
        <sz val="9"/>
        <color theme="5" tint="-0.249977111117893"/>
        <rFont val="Garamond"/>
        <family val="1"/>
      </rPr>
      <t>(3)</t>
    </r>
    <r>
      <rPr>
        <b/>
        <sz val="9"/>
        <rFont val="Garamond"/>
        <family val="1"/>
      </rPr>
      <t xml:space="preserve">
</t>
    </r>
    <r>
      <rPr>
        <b/>
        <sz val="9"/>
        <color rgb="FF0070C0"/>
        <rFont val="Garamond"/>
        <family val="1"/>
      </rPr>
      <t>[PES]</t>
    </r>
  </si>
  <si>
    <r>
      <t xml:space="preserve">Compromiso Anual </t>
    </r>
    <r>
      <rPr>
        <b/>
        <vertAlign val="superscript"/>
        <sz val="9"/>
        <color theme="5" tint="-0.249977111117893"/>
        <rFont val="Garamond"/>
        <family val="1"/>
      </rPr>
      <t>(4)</t>
    </r>
    <r>
      <rPr>
        <b/>
        <sz val="9"/>
        <rFont val="Garamond"/>
        <family val="1"/>
      </rPr>
      <t xml:space="preserve">
</t>
    </r>
    <r>
      <rPr>
        <b/>
        <sz val="9"/>
        <color rgb="FF0070C0"/>
        <rFont val="Garamond"/>
        <family val="1"/>
      </rPr>
      <t>[PES]</t>
    </r>
  </si>
  <si>
    <r>
      <t xml:space="preserve">Avance
</t>
    </r>
    <r>
      <rPr>
        <b/>
        <sz val="9"/>
        <color rgb="FF0070C0"/>
        <rFont val="Garamond"/>
        <family val="1"/>
      </rPr>
      <t>[ % ]</t>
    </r>
  </si>
  <si>
    <r>
      <t xml:space="preserve">UIT 2016 </t>
    </r>
    <r>
      <rPr>
        <b/>
        <sz val="9"/>
        <color rgb="FF0070C0"/>
        <rFont val="Garamond"/>
        <family val="1"/>
      </rPr>
      <t>[PES]</t>
    </r>
  </si>
  <si>
    <r>
      <t>Atención de Compromiso Mensual</t>
    </r>
    <r>
      <rPr>
        <b/>
        <vertAlign val="superscript"/>
        <sz val="9"/>
        <color theme="5" tint="-0.249977111117893"/>
        <rFont val="Garamond"/>
        <family val="1"/>
      </rPr>
      <t>(5)</t>
    </r>
    <r>
      <rPr>
        <b/>
        <sz val="9"/>
        <rFont val="Garamond"/>
        <family val="1"/>
      </rPr>
      <t xml:space="preserve"> 
</t>
    </r>
    <r>
      <rPr>
        <b/>
        <sz val="9"/>
        <color rgb="FF0070C0"/>
        <rFont val="Garamond"/>
        <family val="1"/>
      </rPr>
      <t>[PES]</t>
    </r>
  </si>
  <si>
    <r>
      <t>Devengado</t>
    </r>
    <r>
      <rPr>
        <b/>
        <vertAlign val="superscript"/>
        <sz val="9"/>
        <color theme="5" tint="-0.249977111117893"/>
        <rFont val="Garamond"/>
        <family val="1"/>
      </rPr>
      <t>(6)</t>
    </r>
    <r>
      <rPr>
        <b/>
        <sz val="9"/>
        <rFont val="Garamond"/>
        <family val="1"/>
      </rPr>
      <t xml:space="preserve">
</t>
    </r>
    <r>
      <rPr>
        <b/>
        <sz val="9"/>
        <color rgb="FF0070C0"/>
        <rFont val="Garamond"/>
        <family val="1"/>
      </rPr>
      <t>[PES]</t>
    </r>
  </si>
  <si>
    <r>
      <t>Girado </t>
    </r>
    <r>
      <rPr>
        <b/>
        <vertAlign val="superscript"/>
        <sz val="9"/>
        <color theme="5" tint="-0.249977111117893"/>
        <rFont val="Garamond"/>
        <family val="1"/>
      </rPr>
      <t>(7)</t>
    </r>
    <r>
      <rPr>
        <b/>
        <sz val="9"/>
        <rFont val="Garamond"/>
        <family val="1"/>
      </rPr>
      <t xml:space="preserve">
</t>
    </r>
    <r>
      <rPr>
        <b/>
        <sz val="9"/>
        <color rgb="FF0070C0"/>
        <rFont val="Garamond"/>
        <family val="1"/>
      </rPr>
      <t>[PES]</t>
    </r>
  </si>
  <si>
    <r>
      <t xml:space="preserve">Promedio gasto mensual
</t>
    </r>
    <r>
      <rPr>
        <b/>
        <sz val="9"/>
        <color rgb="FF0070C0"/>
        <rFont val="Garamond"/>
        <family val="1"/>
      </rPr>
      <t>[PES]</t>
    </r>
  </si>
  <si>
    <r>
      <rPr>
        <sz val="9"/>
        <color theme="5" tint="-0.249977111117893"/>
        <rFont val="Garamond"/>
        <family val="1"/>
      </rPr>
      <t>(1)</t>
    </r>
    <r>
      <rPr>
        <b/>
        <sz val="9"/>
        <color rgb="FF0070C0"/>
        <rFont val="Garamond"/>
        <family val="1"/>
      </rPr>
      <t>PIA= Presupuesto institucional de apertura</t>
    </r>
    <r>
      <rPr>
        <sz val="9"/>
        <color theme="1"/>
        <rFont val="Garamond"/>
        <family val="1"/>
      </rPr>
      <t xml:space="preserve">
Presupuesto inicial de la entidad pública aprobado por su respectivo titular con cargo a los créditos presupuestarios establecidos en la Ley Anual de Presupuesto del Sector Público para el año fiscal respectivo. En el caso de las Empresas y Organismos Públicos Descentralizados de los Gobiernos Regionales y Gobiernos Locales, los créditos presupuestarios son establecidos mediante Decreto Supremo.</t>
    </r>
  </si>
  <si>
    <r>
      <rPr>
        <sz val="9"/>
        <color theme="5" tint="-0.249977111117893"/>
        <rFont val="Garamond"/>
        <family val="1"/>
      </rPr>
      <t>(2)</t>
    </r>
    <r>
      <rPr>
        <b/>
        <sz val="9"/>
        <color rgb="FF0070C0"/>
        <rFont val="Garamond"/>
        <family val="1"/>
      </rPr>
      <t>PIM = Presupuesto institucional Modificado</t>
    </r>
    <r>
      <rPr>
        <sz val="9"/>
        <color theme="1"/>
        <rFont val="Garamond"/>
        <family val="1"/>
      </rPr>
      <t xml:space="preserve">
Presupuesto actualizado de la entidad pública a consecuencia de las modificaciones presupuestarias, tanto a nivel institucional como a nivel funcional programático, efectuadas durante el año fiscal, a partir del PIA.</t>
    </r>
  </si>
  <si>
    <r>
      <rPr>
        <sz val="9"/>
        <color theme="5" tint="-0.249977111117893"/>
        <rFont val="Garamond"/>
        <family val="1"/>
      </rPr>
      <t>(3)</t>
    </r>
    <r>
      <rPr>
        <b/>
        <sz val="9"/>
        <color rgb="FF0070C0"/>
        <rFont val="Garamond"/>
        <family val="1"/>
      </rPr>
      <t>Certificación:</t>
    </r>
    <r>
      <rPr>
        <sz val="9"/>
        <color rgb="FF0070C0"/>
        <rFont val="Garamond"/>
        <family val="1"/>
      </rPr>
      <t xml:space="preserve"> </t>
    </r>
    <r>
      <rPr>
        <sz val="9"/>
        <color theme="1"/>
        <rFont val="Garamond"/>
        <family val="1"/>
      </rPr>
      <t>La certificación de crédito presupuestario constituye un acto de administración cuya finalidad es garantizar que se cuenta con el crédito presupuestario disponible y libre de afectación, para comprometer un gasto con cargo al presupuesto institucional autorizado para el año fiscal respectivo, en función a la PCA, previo cumplimiento de las disposiciones legales vigentes que regulen el objeto materia del compromiso. Dicha certificación implica la reserva del crédito presupuestario, hasta el perfeccionamiento del compromiso y la realización del correspondiente registro presupuestario.</t>
    </r>
  </si>
  <si>
    <r>
      <rPr>
        <sz val="9"/>
        <color theme="5" tint="-0.249977111117893"/>
        <rFont val="Garamond"/>
        <family val="1"/>
      </rPr>
      <t>(4)</t>
    </r>
    <r>
      <rPr>
        <b/>
        <sz val="9"/>
        <color rgb="FF0070C0"/>
        <rFont val="Garamond"/>
        <family val="1"/>
      </rPr>
      <t xml:space="preserve">Compromiso Anual: </t>
    </r>
    <r>
      <rPr>
        <sz val="9"/>
        <color theme="1"/>
        <rFont val="Garamond"/>
        <family val="1"/>
      </rPr>
      <t>Acto mediante el cual se acuerda, luego del cumplimiento de los trámites legalmente establecidos, la realización de gastos previamente aprobados, por un importe determinado o determinable, que afectan total o parcialmente los créditos presupuestarios, en el marco de los presupuestos aprobados y las modificaciones presupuestarias realizadas. El compromiso se efectúa con posterioridad a la generación de la obligación nacida de acuerdo a Ley, Contrato o Convenio. El compromiso debe afectarse preventivamente a la correspondiente cadena de gasto, reduciendo su importe del saldo disponible del crédito presupuestario, a través del respectivo documento oficial.
El compromiso es realizado dentro del marco de los créditos presupuestarios aprobados en el presupuesto institucional del pliego para el año fiscal, con sujeción al monto del PCA, por el monto total anualizado de la obligación.</t>
    </r>
  </si>
  <si>
    <r>
      <rPr>
        <b/>
        <sz val="9"/>
        <color rgb="FF0070C0"/>
        <rFont val="Garamond"/>
        <family val="1"/>
      </rPr>
      <t>EJECUCION DEL GASTO</t>
    </r>
    <r>
      <rPr>
        <sz val="9"/>
        <color theme="1"/>
        <rFont val="Garamond"/>
        <family val="1"/>
      </rPr>
      <t xml:space="preserve">
</t>
    </r>
    <r>
      <rPr>
        <sz val="9"/>
        <color theme="5" tint="-0.249977111117893"/>
        <rFont val="Garamond"/>
        <family val="1"/>
      </rPr>
      <t>(5)</t>
    </r>
    <r>
      <rPr>
        <b/>
        <sz val="9"/>
        <color rgb="FF0070C0"/>
        <rFont val="Garamond"/>
        <family val="1"/>
      </rPr>
      <t xml:space="preserve">Atención de Compromiso Mensual: </t>
    </r>
    <r>
      <rPr>
        <sz val="9"/>
        <color theme="1"/>
        <rFont val="Garamond"/>
        <family val="1"/>
      </rPr>
      <t xml:space="preserve">Fase del ciclo del gasto a través del cual la autoridad competente afecta mensualmente su presupuesto institucional, por el total o la parte correspondiente del gasto que deba efectuar la Entidad dentro del año fiscal.
El Compromiso no puede exceder los montos aprobados en las Asignaciones Trimestrales ni los autorizados en los respectivos Calendarios de Compromisos.
El Compromiso no implica obligación de pago.
</t>
    </r>
  </si>
  <si>
    <r>
      <rPr>
        <sz val="9"/>
        <color theme="5" tint="-0.249977111117893"/>
        <rFont val="Garamond"/>
        <family val="1"/>
      </rPr>
      <t>(6)</t>
    </r>
    <r>
      <rPr>
        <b/>
        <sz val="9"/>
        <color rgb="FF0070C0"/>
        <rFont val="Garamond"/>
        <family val="1"/>
      </rPr>
      <t>Devengado:</t>
    </r>
    <r>
      <rPr>
        <sz val="9"/>
        <color rgb="FF0070C0"/>
        <rFont val="Garamond"/>
        <family val="1"/>
      </rPr>
      <t xml:space="preserve"> </t>
    </r>
    <r>
      <rPr>
        <sz val="9"/>
        <color theme="1"/>
        <rFont val="Garamond"/>
        <family val="1"/>
      </rPr>
      <t>Fase del ciclo del gasto donde se registra la obligación de pago, como consecuencia del respectivo compromiso contraído.</t>
    </r>
  </si>
  <si>
    <r>
      <rPr>
        <sz val="9"/>
        <color theme="5" tint="-0.249977111117893"/>
        <rFont val="Garamond"/>
        <family val="1"/>
      </rPr>
      <t>(7)</t>
    </r>
    <r>
      <rPr>
        <b/>
        <sz val="9"/>
        <color rgb="FF0070C0"/>
        <rFont val="Garamond"/>
        <family val="1"/>
      </rPr>
      <t>Girado:</t>
    </r>
    <r>
      <rPr>
        <b/>
        <sz val="9"/>
        <color theme="1"/>
        <rFont val="Garamond"/>
        <family val="1"/>
      </rPr>
      <t xml:space="preserve"> </t>
    </r>
    <r>
      <rPr>
        <sz val="9"/>
        <color theme="1"/>
        <rFont val="Garamond"/>
        <family val="1"/>
      </rPr>
      <t>Fase del ciclo del gasto donde se cancela total o parcialmente la obligación devengada, mediante el giro de cheques, emisión de carta orden, notas contables y/o documentos cancelatorios del Tesoro Público.</t>
    </r>
  </si>
  <si>
    <t>Fecha de la Consulta: 01-julio-2017</t>
  </si>
  <si>
    <t> 89.6</t>
  </si>
  <si>
    <t>Sector 35: COMERCIO EXTERIOR Y TURISMO</t>
  </si>
  <si>
    <t> 92.6</t>
  </si>
  <si>
    <t> 94.9</t>
  </si>
  <si>
    <t> 78.3</t>
  </si>
  <si>
    <t> 80.1</t>
  </si>
  <si>
    <t>008: COMISION DE PROMOCION DEL PERU PARA LA EXPORTACION Y EL TURISMO - PROMPERU</t>
  </si>
  <si>
    <t>035: MINISTERIO DE COMERCIO EXTERIOR Y TURISMO</t>
  </si>
  <si>
    <t>180: CENTRO DE FORMACION EN TURISMO</t>
  </si>
  <si>
    <t>165: SERVICIO NACIONAL FORESTAL Y DE FAUNA SILVESTRE - SERFOR</t>
  </si>
  <si>
    <t>164: AUTORIDAD NACIONAL DEL AGUA - ANA</t>
  </si>
  <si>
    <t>163: INSTITUTO NACIONAL DE INNOVACION AGRARIA</t>
  </si>
  <si>
    <t>160: SERVICIO NACIONAL DE SANIDAD AGRARIA - SENASA</t>
  </si>
  <si>
    <t>018: SIERRA Y SELVA EXPORTADORA</t>
  </si>
  <si>
    <t>013: M. DE AGRICULTURA Y RIEGO</t>
  </si>
  <si>
    <t> 92.2</t>
  </si>
  <si>
    <t> 85.1</t>
  </si>
  <si>
    <t> 91.4</t>
  </si>
  <si>
    <t> 91.0</t>
  </si>
  <si>
    <t> 84.1</t>
  </si>
  <si>
    <t>Sector 13: AGRICULTURA</t>
  </si>
  <si>
    <t>Sector 09: ECONOMIA Y FINANZAS</t>
  </si>
  <si>
    <t> 88.2</t>
  </si>
  <si>
    <t>009: M. DE ECONOMIA Y FINANZAS</t>
  </si>
  <si>
    <t>055: AGENCIA DE PROMOCION DE LA INVERSION PRIVADA</t>
  </si>
  <si>
    <t>057: SUPERINTENDENCIA NACIONAL DE ADUANAS Y DE ADMINISTRACION TRIBUTARIA</t>
  </si>
  <si>
    <t>058: SUPERINTENDENCIA DEL MERCADO DE VALORES</t>
  </si>
  <si>
    <t>059: ORGANISMO SUPERVISOR DE LAS CONTRATACIONES DEL ESTADO</t>
  </si>
  <si>
    <t>095: OFICINA DE NORMALIZACION PREVISIONAL-ONP</t>
  </si>
  <si>
    <t>096: CENTRAL DE COMPRAS PUBLICAS - PERU COMPRAS</t>
  </si>
  <si>
    <t> 89.3</t>
  </si>
  <si>
    <t> 89.5</t>
  </si>
  <si>
    <t> 92.5</t>
  </si>
  <si>
    <t> 89.7</t>
  </si>
  <si>
    <t>Sector 22: MINISTERIO PUBLICO</t>
  </si>
  <si>
    <t> 97.7</t>
  </si>
  <si>
    <t>Pliego 022: MINISTERIO PUBLICO</t>
  </si>
  <si>
    <t>009-1557: MINISTERIO PUBLICO- GERENCIA ADMINISTRATIVA DE AMAZONAS</t>
  </si>
  <si>
    <t>003-1419: MINISTERIO PUBLICO- GERENCIA ADMINISTRATIVA DE AREQUIPA</t>
  </si>
  <si>
    <t>004-1420: MINISTERIO PUBLICO- GERENCIA ADMINISTRATIVA DE LAMBAYEQUE</t>
  </si>
  <si>
    <t>008-1556: MINISTERIO PUBLICO- GERENCIA ADMINISTRATIVA DE SAN MARTIN</t>
  </si>
  <si>
    <t>006-1463: MINISTERIO PUBLICO- GERENCIA ADMNINISTRATIVA DE CUSCO</t>
  </si>
  <si>
    <t>005-1462: MINISTERIO PUBLICO- GERENCIA ADMNINISTRATIVA DE LA LIBERTAD</t>
  </si>
  <si>
    <t>007-1526: MINISTERIO PUBLICO- GERENCIA ADMNINISTRATIVA DE PIURA</t>
  </si>
  <si>
    <t>002-200: MINISTERIO PUBLICO-GERENCIA GENERAL</t>
  </si>
  <si>
    <t>Ministerio de Economia y Finanzas</t>
  </si>
  <si>
    <t>Ministerio de Comercio Exterior y Turismo</t>
  </si>
  <si>
    <t>Ministerio Publico</t>
  </si>
  <si>
    <t>Ministerio de Agricultura y Riego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</si>
</sst>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_ * #,##0.00_ ;_ * \-#,##0.00_ ;_ * &quot;-&quot;??_ ;_ @_ "/>
    <numFmt numFmtId="166" formatCode="_ * #,##0_ ;_ * \-#,##0_ ;_ * &quot;-&quot;??_ ;_ @_ "/>
  </numFmts>
  <fonts count="5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Garamond"/>
      <family val="1"/>
    </font>
    <font>
      <sz val="10"/>
      <color theme="1"/>
      <name val="Garamond"/>
      <family val="1"/>
    </font>
    <font>
      <b/>
      <sz val="10"/>
      <color rgb="FFFFFFFF"/>
      <name val="Garamond"/>
      <family val="1"/>
    </font>
    <font>
      <u/>
      <sz val="11"/>
      <color theme="10"/>
      <name val="Calibri"/>
      <family val="2"/>
      <scheme val="minor"/>
    </font>
    <font>
      <sz val="11"/>
      <color theme="1"/>
      <name val="Garamond"/>
      <family val="1"/>
    </font>
    <font>
      <sz val="9"/>
      <color indexed="81"/>
      <name val="Tahoma"/>
      <family val="2"/>
    </font>
    <font>
      <b/>
      <sz val="9"/>
      <color indexed="81"/>
      <name val="Tahoma"/>
      <family val="2"/>
    </font>
    <font>
      <sz val="10"/>
      <color theme="0"/>
      <name val="Garamond"/>
      <family val="1"/>
    </font>
    <font>
      <sz val="10"/>
      <color theme="1"/>
      <name val="Arial"/>
      <family val="2"/>
    </font>
    <font>
      <b/>
      <sz val="10"/>
      <color theme="6" tint="-0.499984740745262"/>
      <name val="Garamond"/>
      <family val="1"/>
    </font>
    <font>
      <b/>
      <i/>
      <sz val="10"/>
      <color theme="1"/>
      <name val="Garamond"/>
      <family val="1"/>
    </font>
    <font>
      <i/>
      <sz val="10"/>
      <color theme="1"/>
      <name val="Garamond"/>
      <family val="1"/>
    </font>
    <font>
      <sz val="10"/>
      <color theme="1"/>
      <name val="Symbol"/>
      <family val="1"/>
      <charset val="2"/>
    </font>
    <font>
      <vertAlign val="subscript"/>
      <sz val="12"/>
      <color theme="1"/>
      <name val="Garamond"/>
      <family val="1"/>
    </font>
    <font>
      <sz val="10"/>
      <color theme="4" tint="-0.249977111117893"/>
      <name val="Garamond"/>
      <family val="1"/>
    </font>
    <font>
      <b/>
      <sz val="10"/>
      <name val="Garamond"/>
      <family val="1"/>
    </font>
    <font>
      <b/>
      <sz val="10"/>
      <color rgb="FF0070C0"/>
      <name val="Garamond"/>
      <family val="1"/>
    </font>
    <font>
      <u/>
      <sz val="9"/>
      <color theme="10"/>
      <name val="Garamond"/>
      <family val="1"/>
    </font>
    <font>
      <b/>
      <sz val="12"/>
      <color rgb="FF0070C0"/>
      <name val="Garamond"/>
      <family val="1"/>
    </font>
    <font>
      <b/>
      <sz val="10"/>
      <color theme="0" tint="-0.249977111117893"/>
      <name val="Garamond"/>
      <family val="1"/>
    </font>
    <font>
      <sz val="10"/>
      <color theme="0" tint="-0.249977111117893"/>
      <name val="Garamond"/>
      <family val="1"/>
    </font>
    <font>
      <sz val="10"/>
      <color rgb="FF0070C0"/>
      <name val="Garamond"/>
      <family val="1"/>
    </font>
    <font>
      <vertAlign val="superscript"/>
      <sz val="11"/>
      <color theme="1"/>
      <name val="Garamond"/>
      <family val="1"/>
    </font>
    <font>
      <vertAlign val="superscript"/>
      <sz val="10"/>
      <color theme="1"/>
      <name val="Garamond"/>
      <family val="1"/>
    </font>
    <font>
      <b/>
      <vertAlign val="superscript"/>
      <sz val="10"/>
      <color theme="5" tint="-0.249977111117893"/>
      <name val="Garamond"/>
      <family val="1"/>
    </font>
    <font>
      <sz val="8"/>
      <color theme="5" tint="-0.249977111117893"/>
      <name val="Garamond"/>
      <family val="1"/>
    </font>
    <font>
      <b/>
      <sz val="9"/>
      <color theme="1"/>
      <name val="Garamond"/>
      <family val="1"/>
    </font>
    <font>
      <sz val="9"/>
      <color theme="1"/>
      <name val="Garamond"/>
      <family val="1"/>
    </font>
    <font>
      <b/>
      <sz val="9"/>
      <color rgb="FF0070C0"/>
      <name val="Garamond"/>
      <family val="1"/>
    </font>
    <font>
      <b/>
      <sz val="9"/>
      <name val="Garamond"/>
      <family val="1"/>
    </font>
    <font>
      <b/>
      <vertAlign val="superscript"/>
      <sz val="9"/>
      <color theme="5" tint="-0.249977111117893"/>
      <name val="Garamond"/>
      <family val="1"/>
    </font>
    <font>
      <sz val="9"/>
      <color theme="0" tint="-0.249977111117893"/>
      <name val="Garamond"/>
      <family val="1"/>
    </font>
    <font>
      <sz val="9"/>
      <color rgb="FF0070C0"/>
      <name val="Garamond"/>
      <family val="1"/>
    </font>
    <font>
      <sz val="9"/>
      <color theme="5" tint="-0.249977111117893"/>
      <name val="Garamond"/>
      <family val="1"/>
    </font>
    <font>
      <b/>
      <sz val="9"/>
      <color theme="0" tint="-0.249977111117893"/>
      <name val="Garamond"/>
      <family val="1"/>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theme="0"/>
        <bgColor indexed="64"/>
      </patternFill>
    </fill>
    <fill>
      <patternFill patternType="solid">
        <fgColor rgb="FFBAE18F"/>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medium">
        <color rgb="FF0070C0"/>
      </left>
      <right style="medium">
        <color rgb="FF0070C0"/>
      </right>
      <top style="medium">
        <color rgb="FF0070C0"/>
      </top>
      <bottom style="medium">
        <color indexed="64"/>
      </bottom>
      <diagonal/>
    </border>
    <border>
      <left style="medium">
        <color rgb="FF0070C0"/>
      </left>
      <right style="medium">
        <color rgb="FF0070C0"/>
      </right>
      <top/>
      <bottom style="thin">
        <color indexed="64"/>
      </bottom>
      <diagonal/>
    </border>
    <border>
      <left style="medium">
        <color rgb="FF0070C0"/>
      </left>
      <right style="medium">
        <color rgb="FF0070C0"/>
      </right>
      <top style="thin">
        <color indexed="64"/>
      </top>
      <bottom style="thin">
        <color indexed="64"/>
      </bottom>
      <diagonal/>
    </border>
    <border>
      <left style="medium">
        <color rgb="FF0070C0"/>
      </left>
      <right style="medium">
        <color rgb="FF0070C0"/>
      </right>
      <top style="thin">
        <color indexed="64"/>
      </top>
      <bottom style="medium">
        <color rgb="FF0070C0"/>
      </bottom>
      <diagonal/>
    </border>
    <border>
      <left style="thin">
        <color indexed="64"/>
      </left>
      <right style="thin">
        <color indexed="64"/>
      </right>
      <top/>
      <bottom/>
      <diagonal/>
    </border>
    <border>
      <left style="medium">
        <color rgb="FF0070C0"/>
      </left>
      <right style="medium">
        <color rgb="FF0070C0"/>
      </right>
      <top style="medium">
        <color indexed="64"/>
      </top>
      <bottom style="thin">
        <color indexed="64"/>
      </bottom>
      <diagonal/>
    </border>
  </borders>
  <cellStyleXfs count="48">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1" fillId="0" borderId="0" applyNumberFormat="0" applyFill="0" applyBorder="0" applyAlignment="0" applyProtection="0"/>
    <xf numFmtId="9" fontId="1" fillId="0" borderId="0" applyFont="0" applyFill="0" applyBorder="0" applyAlignment="0" applyProtection="0"/>
    <xf numFmtId="0" fontId="26" fillId="0" borderId="0"/>
    <xf numFmtId="0" fontId="1" fillId="0" borderId="0"/>
    <xf numFmtId="165" fontId="1" fillId="0" borderId="0" applyFont="0" applyFill="0" applyBorder="0" applyAlignment="0" applyProtection="0"/>
    <xf numFmtId="9" fontId="1" fillId="0" borderId="0" applyFont="0" applyFill="0" applyBorder="0" applyAlignment="0" applyProtection="0"/>
  </cellStyleXfs>
  <cellXfs count="206">
    <xf numFmtId="0" fontId="0" fillId="0" borderId="0" xfId="0"/>
    <xf numFmtId="0" fontId="19" fillId="33" borderId="0" xfId="0" applyFont="1" applyFill="1"/>
    <xf numFmtId="0" fontId="18" fillId="33" borderId="0" xfId="0" applyFont="1" applyFill="1" applyAlignment="1">
      <alignment wrapText="1"/>
    </xf>
    <xf numFmtId="0" fontId="19" fillId="33" borderId="0" xfId="0" applyFont="1" applyFill="1" applyAlignment="1">
      <alignment wrapText="1"/>
    </xf>
    <xf numFmtId="0" fontId="19" fillId="33" borderId="0" xfId="0" applyFont="1" applyFill="1" applyBorder="1" applyAlignment="1">
      <alignment horizontal="right"/>
    </xf>
    <xf numFmtId="0" fontId="19" fillId="33" borderId="0" xfId="0" applyFont="1" applyFill="1" applyBorder="1" applyAlignment="1">
      <alignment horizontal="right" wrapText="1"/>
    </xf>
    <xf numFmtId="0" fontId="19" fillId="0" borderId="0" xfId="0" applyFont="1" applyFill="1" applyBorder="1" applyAlignment="1">
      <alignment horizontal="right"/>
    </xf>
    <xf numFmtId="0" fontId="19" fillId="33" borderId="0" xfId="0" applyFont="1" applyFill="1" applyAlignment="1">
      <alignment wrapText="1"/>
    </xf>
    <xf numFmtId="0" fontId="18" fillId="33" borderId="0" xfId="0" applyFont="1" applyFill="1" applyAlignment="1">
      <alignment wrapText="1"/>
    </xf>
    <xf numFmtId="0" fontId="19" fillId="34" borderId="0" xfId="0" applyFont="1" applyFill="1"/>
    <xf numFmtId="0" fontId="25" fillId="34" borderId="0" xfId="0" applyFont="1" applyFill="1"/>
    <xf numFmtId="0" fontId="19" fillId="34" borderId="10" xfId="0" applyFont="1" applyFill="1" applyBorder="1" applyAlignment="1">
      <alignment vertical="center"/>
    </xf>
    <xf numFmtId="0" fontId="19" fillId="34" borderId="11" xfId="0" applyFont="1" applyFill="1" applyBorder="1" applyAlignment="1">
      <alignment horizontal="center" wrapText="1"/>
    </xf>
    <xf numFmtId="0" fontId="19" fillId="34" borderId="10" xfId="0" applyFont="1" applyFill="1" applyBorder="1" applyAlignment="1">
      <alignment horizontal="center" wrapText="1"/>
    </xf>
    <xf numFmtId="0" fontId="19" fillId="34" borderId="12" xfId="0" applyFont="1" applyFill="1" applyBorder="1"/>
    <xf numFmtId="10" fontId="19" fillId="34" borderId="12" xfId="43" applyNumberFormat="1" applyFont="1" applyFill="1" applyBorder="1"/>
    <xf numFmtId="0" fontId="19" fillId="34" borderId="13" xfId="0" applyFont="1" applyFill="1" applyBorder="1"/>
    <xf numFmtId="10" fontId="19" fillId="34" borderId="13" xfId="43" applyNumberFormat="1" applyFont="1" applyFill="1" applyBorder="1"/>
    <xf numFmtId="0" fontId="19" fillId="34" borderId="0" xfId="44" applyFont="1" applyFill="1" applyAlignment="1">
      <alignment horizontal="center" vertical="center"/>
    </xf>
    <xf numFmtId="0" fontId="27" fillId="34" borderId="0" xfId="44" applyFont="1" applyFill="1" applyAlignment="1">
      <alignment horizontal="left" vertical="center" wrapText="1"/>
    </xf>
    <xf numFmtId="0" fontId="28" fillId="34" borderId="0" xfId="45" applyFont="1" applyFill="1" applyAlignment="1">
      <alignment vertical="center"/>
    </xf>
    <xf numFmtId="0" fontId="22" fillId="34" borderId="0" xfId="45" applyFont="1" applyFill="1"/>
    <xf numFmtId="166" fontId="19" fillId="34" borderId="0" xfId="46" applyNumberFormat="1" applyFont="1" applyFill="1" applyBorder="1" applyAlignment="1">
      <alignment vertical="center"/>
    </xf>
    <xf numFmtId="0" fontId="19" fillId="34" borderId="0" xfId="45" applyFont="1" applyFill="1" applyAlignment="1">
      <alignment vertical="center"/>
    </xf>
    <xf numFmtId="0" fontId="19" fillId="34" borderId="0" xfId="44" applyFont="1" applyFill="1"/>
    <xf numFmtId="0" fontId="18" fillId="34" borderId="0" xfId="45" applyFont="1" applyFill="1" applyAlignment="1">
      <alignment vertical="center"/>
    </xf>
    <xf numFmtId="165" fontId="19" fillId="34" borderId="0" xfId="46" applyFont="1" applyFill="1" applyAlignment="1">
      <alignment vertical="center"/>
    </xf>
    <xf numFmtId="10" fontId="19" fillId="34" borderId="0" xfId="47" applyNumberFormat="1" applyFont="1" applyFill="1" applyAlignment="1">
      <alignment vertical="center"/>
    </xf>
    <xf numFmtId="0" fontId="19" fillId="34" borderId="12" xfId="45" applyFont="1" applyFill="1" applyBorder="1" applyAlignment="1">
      <alignment vertical="center"/>
    </xf>
    <xf numFmtId="9" fontId="19" fillId="34" borderId="12" xfId="45" applyNumberFormat="1" applyFont="1" applyFill="1" applyBorder="1" applyAlignment="1">
      <alignment vertical="center"/>
    </xf>
    <xf numFmtId="0" fontId="29" fillId="34" borderId="12" xfId="45" applyFont="1" applyFill="1" applyBorder="1" applyAlignment="1">
      <alignment vertical="center"/>
    </xf>
    <xf numFmtId="0" fontId="19" fillId="34" borderId="0" xfId="45" applyFont="1" applyFill="1" applyBorder="1" applyAlignment="1">
      <alignment vertical="center"/>
    </xf>
    <xf numFmtId="9" fontId="19" fillId="34" borderId="0" xfId="47" applyFont="1" applyFill="1" applyAlignment="1">
      <alignment vertical="center"/>
    </xf>
    <xf numFmtId="9" fontId="30" fillId="34" borderId="12" xfId="45" applyNumberFormat="1" applyFont="1" applyFill="1" applyBorder="1" applyAlignment="1">
      <alignment horizontal="right" vertical="center"/>
    </xf>
    <xf numFmtId="9" fontId="19" fillId="35" borderId="12" xfId="43" applyNumberFormat="1" applyFont="1" applyFill="1" applyBorder="1" applyAlignment="1">
      <alignment vertical="center"/>
    </xf>
    <xf numFmtId="0" fontId="19" fillId="34" borderId="12" xfId="46" applyNumberFormat="1" applyFont="1" applyFill="1" applyBorder="1" applyAlignment="1">
      <alignment horizontal="right" vertical="center"/>
    </xf>
    <xf numFmtId="165" fontId="19" fillId="34" borderId="12" xfId="46" applyFont="1" applyFill="1" applyBorder="1" applyAlignment="1">
      <alignment vertical="center"/>
    </xf>
    <xf numFmtId="0" fontId="19" fillId="34" borderId="0" xfId="46" applyNumberFormat="1" applyFont="1" applyFill="1" applyBorder="1" applyAlignment="1">
      <alignment horizontal="left" vertical="center"/>
    </xf>
    <xf numFmtId="165" fontId="19" fillId="34" borderId="0" xfId="46" applyFont="1" applyFill="1" applyBorder="1" applyAlignment="1">
      <alignment vertical="center"/>
    </xf>
    <xf numFmtId="0" fontId="29" fillId="34" borderId="12" xfId="45" applyFont="1" applyFill="1" applyBorder="1" applyAlignment="1">
      <alignment horizontal="right" vertical="center"/>
    </xf>
    <xf numFmtId="9" fontId="19" fillId="35" borderId="12" xfId="43" applyFont="1" applyFill="1" applyBorder="1" applyAlignment="1">
      <alignment vertical="center"/>
    </xf>
    <xf numFmtId="166" fontId="19" fillId="35" borderId="12" xfId="46" applyNumberFormat="1" applyFont="1" applyFill="1" applyBorder="1" applyAlignment="1">
      <alignment vertical="center"/>
    </xf>
    <xf numFmtId="0" fontId="19" fillId="34" borderId="12" xfId="45" applyFont="1" applyFill="1" applyBorder="1" applyAlignment="1">
      <alignment horizontal="right" vertical="center"/>
    </xf>
    <xf numFmtId="166" fontId="32" fillId="34" borderId="0" xfId="46" applyNumberFormat="1" applyFont="1" applyFill="1" applyBorder="1" applyAlignment="1">
      <alignment vertical="center"/>
    </xf>
    <xf numFmtId="0" fontId="18" fillId="34" borderId="0" xfId="45" applyFont="1" applyFill="1" applyBorder="1" applyAlignment="1">
      <alignment vertical="center"/>
    </xf>
    <xf numFmtId="0" fontId="19" fillId="34" borderId="0" xfId="44" applyFont="1" applyFill="1" applyBorder="1" applyAlignment="1">
      <alignment horizontal="center" vertical="center"/>
    </xf>
    <xf numFmtId="0" fontId="22" fillId="34" borderId="0" xfId="45" applyFont="1" applyFill="1" applyBorder="1"/>
    <xf numFmtId="9" fontId="30" fillId="34" borderId="0" xfId="45" applyNumberFormat="1" applyFont="1" applyFill="1" applyBorder="1" applyAlignment="1">
      <alignment horizontal="right" vertical="center"/>
    </xf>
    <xf numFmtId="9" fontId="19" fillId="34" borderId="0" xfId="43" applyNumberFormat="1" applyFont="1" applyFill="1" applyBorder="1" applyAlignment="1">
      <alignment vertical="center"/>
    </xf>
    <xf numFmtId="0" fontId="19" fillId="34" borderId="0" xfId="46" applyNumberFormat="1" applyFont="1" applyFill="1" applyBorder="1" applyAlignment="1">
      <alignment horizontal="right" vertical="center"/>
    </xf>
    <xf numFmtId="0" fontId="29" fillId="34" borderId="0" xfId="45" applyFont="1" applyFill="1" applyBorder="1" applyAlignment="1">
      <alignment horizontal="right" vertical="center"/>
    </xf>
    <xf numFmtId="9" fontId="19" fillId="34" borderId="0" xfId="43" applyFont="1" applyFill="1" applyBorder="1" applyAlignment="1">
      <alignment vertical="center"/>
    </xf>
    <xf numFmtId="0" fontId="19" fillId="34" borderId="0" xfId="45" applyFont="1" applyFill="1" applyBorder="1" applyAlignment="1">
      <alignment horizontal="right" vertical="center"/>
    </xf>
    <xf numFmtId="10" fontId="19" fillId="34" borderId="0" xfId="47" applyNumberFormat="1" applyFont="1" applyFill="1" applyBorder="1" applyAlignment="1">
      <alignment vertical="center"/>
    </xf>
    <xf numFmtId="0" fontId="20" fillId="0" borderId="0" xfId="0" applyFont="1" applyFill="1" applyBorder="1" applyAlignment="1">
      <alignment horizontal="center" vertical="center" wrapText="1"/>
    </xf>
    <xf numFmtId="0" fontId="19" fillId="33" borderId="12" xfId="0" applyFont="1" applyFill="1" applyBorder="1" applyAlignment="1">
      <alignment horizontal="left" wrapText="1"/>
    </xf>
    <xf numFmtId="3" fontId="19" fillId="33" borderId="12" xfId="0" applyNumberFormat="1" applyFont="1" applyFill="1" applyBorder="1" applyAlignment="1">
      <alignment horizontal="right"/>
    </xf>
    <xf numFmtId="0" fontId="19" fillId="33" borderId="12" xfId="0" applyFont="1" applyFill="1" applyBorder="1" applyAlignment="1">
      <alignment horizontal="right"/>
    </xf>
    <xf numFmtId="0" fontId="19" fillId="33" borderId="13" xfId="0" applyFont="1" applyFill="1" applyBorder="1" applyAlignment="1">
      <alignment horizontal="right"/>
    </xf>
    <xf numFmtId="0" fontId="33" fillId="34" borderId="10" xfId="0" applyFont="1" applyFill="1" applyBorder="1" applyAlignment="1">
      <alignment horizontal="center" vertical="center" wrapText="1"/>
    </xf>
    <xf numFmtId="0" fontId="19" fillId="33" borderId="0" xfId="0" applyFont="1" applyFill="1" applyBorder="1" applyAlignment="1">
      <alignment horizontal="left" wrapText="1"/>
    </xf>
    <xf numFmtId="3" fontId="19" fillId="33" borderId="0" xfId="0" applyNumberFormat="1" applyFont="1" applyFill="1" applyBorder="1" applyAlignment="1">
      <alignment horizontal="right"/>
    </xf>
    <xf numFmtId="0" fontId="18" fillId="33" borderId="12" xfId="0" applyFont="1" applyFill="1" applyBorder="1"/>
    <xf numFmtId="4" fontId="19" fillId="33" borderId="12" xfId="0" applyNumberFormat="1" applyFont="1" applyFill="1" applyBorder="1"/>
    <xf numFmtId="0" fontId="35" fillId="33" borderId="0" xfId="42" applyFont="1" applyFill="1"/>
    <xf numFmtId="0" fontId="36" fillId="33" borderId="0" xfId="0" applyFont="1" applyFill="1" applyAlignment="1">
      <alignment wrapText="1"/>
    </xf>
    <xf numFmtId="0" fontId="33" fillId="34" borderId="0" xfId="0" applyFont="1" applyFill="1" applyBorder="1" applyAlignment="1">
      <alignment horizontal="center" vertical="center" wrapText="1"/>
    </xf>
    <xf numFmtId="4" fontId="19" fillId="33" borderId="12" xfId="0" applyNumberFormat="1" applyFont="1" applyFill="1" applyBorder="1" applyAlignment="1">
      <alignment horizontal="right"/>
    </xf>
    <xf numFmtId="4" fontId="19" fillId="33" borderId="13" xfId="0" applyNumberFormat="1" applyFont="1" applyFill="1" applyBorder="1" applyAlignment="1">
      <alignment horizontal="right"/>
    </xf>
    <xf numFmtId="0" fontId="18" fillId="34" borderId="0" xfId="0" applyFont="1" applyFill="1"/>
    <xf numFmtId="0" fontId="37" fillId="33" borderId="12" xfId="0" applyFont="1" applyFill="1" applyBorder="1" applyAlignment="1">
      <alignment horizontal="left" wrapText="1"/>
    </xf>
    <xf numFmtId="3" fontId="38" fillId="33" borderId="12" xfId="0" applyNumberFormat="1" applyFont="1" applyFill="1" applyBorder="1" applyAlignment="1">
      <alignment horizontal="right"/>
    </xf>
    <xf numFmtId="0" fontId="38" fillId="33" borderId="12" xfId="0" applyFont="1" applyFill="1" applyBorder="1" applyAlignment="1">
      <alignment horizontal="right"/>
    </xf>
    <xf numFmtId="0" fontId="38" fillId="33" borderId="12" xfId="0" applyFont="1" applyFill="1" applyBorder="1" applyAlignment="1">
      <alignment horizontal="left" wrapText="1"/>
    </xf>
    <xf numFmtId="0" fontId="33" fillId="34" borderId="11" xfId="0" applyFont="1" applyFill="1" applyBorder="1" applyAlignment="1">
      <alignment horizontal="center" vertical="center" wrapText="1"/>
    </xf>
    <xf numFmtId="0" fontId="33" fillId="34" borderId="20" xfId="0" applyFont="1" applyFill="1" applyBorder="1" applyAlignment="1">
      <alignment horizontal="center" vertical="center" wrapText="1"/>
    </xf>
    <xf numFmtId="0" fontId="33" fillId="34" borderId="22" xfId="0" applyFont="1" applyFill="1" applyBorder="1" applyAlignment="1">
      <alignment horizontal="center" vertical="center" wrapText="1"/>
    </xf>
    <xf numFmtId="3" fontId="19" fillId="34" borderId="24" xfId="0" applyNumberFormat="1" applyFont="1" applyFill="1" applyBorder="1" applyAlignment="1">
      <alignment horizontal="right" wrapText="1"/>
    </xf>
    <xf numFmtId="3" fontId="38" fillId="33" borderId="12" xfId="0" applyNumberFormat="1" applyFont="1" applyFill="1" applyBorder="1" applyAlignment="1">
      <alignment horizontal="right" wrapText="1"/>
    </xf>
    <xf numFmtId="3" fontId="38" fillId="33" borderId="17" xfId="0" applyNumberFormat="1" applyFont="1" applyFill="1" applyBorder="1" applyAlignment="1">
      <alignment horizontal="right" wrapText="1"/>
    </xf>
    <xf numFmtId="3" fontId="38" fillId="33" borderId="18" xfId="0" applyNumberFormat="1" applyFont="1" applyFill="1" applyBorder="1" applyAlignment="1">
      <alignment horizontal="right" wrapText="1"/>
    </xf>
    <xf numFmtId="0" fontId="38" fillId="33" borderId="12" xfId="0" applyFont="1" applyFill="1" applyBorder="1" applyAlignment="1">
      <alignment horizontal="right" wrapText="1"/>
    </xf>
    <xf numFmtId="0" fontId="19" fillId="34" borderId="12" xfId="0" applyFont="1" applyFill="1" applyBorder="1" applyAlignment="1">
      <alignment vertical="center"/>
    </xf>
    <xf numFmtId="0" fontId="19" fillId="34" borderId="12" xfId="0" applyFont="1" applyFill="1" applyBorder="1" applyAlignment="1">
      <alignment vertical="center" wrapText="1"/>
    </xf>
    <xf numFmtId="10" fontId="19" fillId="34" borderId="12" xfId="43" applyNumberFormat="1" applyFont="1" applyFill="1" applyBorder="1" applyAlignment="1">
      <alignment vertical="center"/>
    </xf>
    <xf numFmtId="0" fontId="19" fillId="34" borderId="10" xfId="0" applyFont="1" applyFill="1" applyBorder="1" applyAlignment="1">
      <alignment horizontal="center" vertical="center" wrapText="1"/>
    </xf>
    <xf numFmtId="0" fontId="40" fillId="34" borderId="0" xfId="45" applyFont="1" applyFill="1" applyAlignment="1">
      <alignment horizontal="left" vertical="center"/>
    </xf>
    <xf numFmtId="0" fontId="39" fillId="33" borderId="0" xfId="0" applyFont="1" applyFill="1"/>
    <xf numFmtId="0" fontId="19" fillId="33" borderId="0" xfId="0" applyFont="1" applyFill="1" applyAlignment="1">
      <alignment vertical="top" wrapText="1"/>
    </xf>
    <xf numFmtId="0" fontId="44" fillId="33" borderId="0" xfId="0" applyFont="1" applyFill="1" applyAlignment="1">
      <alignment wrapText="1"/>
    </xf>
    <xf numFmtId="0" fontId="45" fillId="33" borderId="0" xfId="0" applyFont="1" applyFill="1"/>
    <xf numFmtId="0" fontId="46" fillId="33" borderId="0" xfId="0" applyFont="1" applyFill="1" applyAlignment="1">
      <alignment wrapText="1"/>
    </xf>
    <xf numFmtId="0" fontId="45" fillId="33" borderId="0" xfId="0" applyFont="1" applyFill="1" applyAlignment="1">
      <alignment wrapText="1"/>
    </xf>
    <xf numFmtId="0" fontId="44" fillId="33" borderId="0" xfId="0" applyFont="1" applyFill="1" applyBorder="1" applyAlignment="1">
      <alignment wrapText="1"/>
    </xf>
    <xf numFmtId="0" fontId="44" fillId="33" borderId="12" xfId="0" applyFont="1" applyFill="1" applyBorder="1" applyAlignment="1">
      <alignment horizontal="left" wrapText="1"/>
    </xf>
    <xf numFmtId="3" fontId="45" fillId="33" borderId="12" xfId="0" applyNumberFormat="1" applyFont="1" applyFill="1" applyBorder="1" applyAlignment="1">
      <alignment horizontal="right"/>
    </xf>
    <xf numFmtId="0" fontId="45" fillId="33" borderId="12" xfId="0" applyFont="1" applyFill="1" applyBorder="1" applyAlignment="1">
      <alignment horizontal="right"/>
    </xf>
    <xf numFmtId="0" fontId="45" fillId="33" borderId="0" xfId="0" applyFont="1" applyFill="1" applyBorder="1" applyAlignment="1">
      <alignment horizontal="right"/>
    </xf>
    <xf numFmtId="0" fontId="45" fillId="33" borderId="12" xfId="0" applyFont="1" applyFill="1" applyBorder="1" applyAlignment="1">
      <alignment horizontal="left" wrapText="1"/>
    </xf>
    <xf numFmtId="0" fontId="45" fillId="33" borderId="14" xfId="0" applyFont="1" applyFill="1" applyBorder="1" applyAlignment="1">
      <alignment horizontal="left" wrapText="1"/>
    </xf>
    <xf numFmtId="3" fontId="45" fillId="33" borderId="14" xfId="0" applyNumberFormat="1" applyFont="1" applyFill="1" applyBorder="1" applyAlignment="1">
      <alignment horizontal="right"/>
    </xf>
    <xf numFmtId="0" fontId="45" fillId="33" borderId="14" xfId="0" applyFont="1" applyFill="1" applyBorder="1" applyAlignment="1">
      <alignment horizontal="right"/>
    </xf>
    <xf numFmtId="0" fontId="45" fillId="33" borderId="15" xfId="0" applyFont="1" applyFill="1" applyBorder="1" applyAlignment="1">
      <alignment horizontal="left" wrapText="1"/>
    </xf>
    <xf numFmtId="3" fontId="45" fillId="33" borderId="15" xfId="0" applyNumberFormat="1" applyFont="1" applyFill="1" applyBorder="1" applyAlignment="1">
      <alignment horizontal="right"/>
    </xf>
    <xf numFmtId="0" fontId="45" fillId="33" borderId="15" xfId="0" applyFont="1" applyFill="1" applyBorder="1" applyAlignment="1">
      <alignment horizontal="right"/>
    </xf>
    <xf numFmtId="0" fontId="47" fillId="34" borderId="0" xfId="0" applyFont="1" applyFill="1" applyBorder="1" applyAlignment="1">
      <alignment horizontal="center" vertical="center" wrapText="1"/>
    </xf>
    <xf numFmtId="0" fontId="44" fillId="33" borderId="12" xfId="0" applyFont="1" applyFill="1" applyBorder="1"/>
    <xf numFmtId="4" fontId="45" fillId="33" borderId="12" xfId="0" applyNumberFormat="1" applyFont="1" applyFill="1" applyBorder="1"/>
    <xf numFmtId="0" fontId="47" fillId="34" borderId="11" xfId="0" applyFont="1" applyFill="1" applyBorder="1" applyAlignment="1">
      <alignment horizontal="center" vertical="center" wrapText="1"/>
    </xf>
    <xf numFmtId="0" fontId="47" fillId="34" borderId="22" xfId="0" applyFont="1" applyFill="1" applyBorder="1" applyAlignment="1">
      <alignment horizontal="center" vertical="center" wrapText="1"/>
    </xf>
    <xf numFmtId="0" fontId="47" fillId="34" borderId="20" xfId="0" applyFont="1" applyFill="1" applyBorder="1" applyAlignment="1">
      <alignment horizontal="center" vertical="center" wrapText="1"/>
    </xf>
    <xf numFmtId="0" fontId="47" fillId="34" borderId="10" xfId="0" applyFont="1" applyFill="1" applyBorder="1" applyAlignment="1">
      <alignment horizontal="center" vertical="center" wrapText="1"/>
    </xf>
    <xf numFmtId="3" fontId="49" fillId="33" borderId="12" xfId="0" applyNumberFormat="1" applyFont="1" applyFill="1" applyBorder="1" applyAlignment="1">
      <alignment horizontal="right"/>
    </xf>
    <xf numFmtId="3" fontId="49" fillId="33" borderId="17" xfId="0" applyNumberFormat="1" applyFont="1" applyFill="1" applyBorder="1" applyAlignment="1">
      <alignment horizontal="right"/>
    </xf>
    <xf numFmtId="3" fontId="45" fillId="33" borderId="24" xfId="0" applyNumberFormat="1" applyFont="1" applyFill="1" applyBorder="1" applyAlignment="1">
      <alignment horizontal="right"/>
    </xf>
    <xf numFmtId="3" fontId="49" fillId="33" borderId="18" xfId="0" applyNumberFormat="1" applyFont="1" applyFill="1" applyBorder="1" applyAlignment="1">
      <alignment horizontal="right"/>
    </xf>
    <xf numFmtId="0" fontId="49" fillId="33" borderId="12" xfId="0" applyFont="1" applyFill="1" applyBorder="1" applyAlignment="1">
      <alignment horizontal="right"/>
    </xf>
    <xf numFmtId="4" fontId="45" fillId="33" borderId="13" xfId="0" applyNumberFormat="1" applyFont="1" applyFill="1" applyBorder="1"/>
    <xf numFmtId="0" fontId="45" fillId="33" borderId="13" xfId="0" applyFont="1" applyFill="1" applyBorder="1" applyAlignment="1">
      <alignment horizontal="right"/>
    </xf>
    <xf numFmtId="3" fontId="49" fillId="33" borderId="12" xfId="0" applyNumberFormat="1" applyFont="1" applyFill="1" applyBorder="1" applyAlignment="1">
      <alignment horizontal="right" wrapText="1"/>
    </xf>
    <xf numFmtId="3" fontId="49" fillId="33" borderId="17" xfId="0" applyNumberFormat="1" applyFont="1" applyFill="1" applyBorder="1" applyAlignment="1">
      <alignment horizontal="right" wrapText="1"/>
    </xf>
    <xf numFmtId="3" fontId="45" fillId="33" borderId="24" xfId="0" applyNumberFormat="1" applyFont="1" applyFill="1" applyBorder="1" applyAlignment="1">
      <alignment horizontal="right" wrapText="1"/>
    </xf>
    <xf numFmtId="3" fontId="49" fillId="33" borderId="18" xfId="0" applyNumberFormat="1" applyFont="1" applyFill="1" applyBorder="1" applyAlignment="1">
      <alignment horizontal="right" wrapText="1"/>
    </xf>
    <xf numFmtId="0" fontId="49" fillId="33" borderId="12" xfId="0" applyFont="1" applyFill="1" applyBorder="1" applyAlignment="1">
      <alignment horizontal="right" wrapText="1"/>
    </xf>
    <xf numFmtId="0" fontId="45" fillId="33" borderId="0" xfId="0" applyFont="1" applyFill="1" applyBorder="1" applyAlignment="1">
      <alignment horizontal="right" wrapText="1"/>
    </xf>
    <xf numFmtId="3" fontId="45" fillId="33" borderId="25" xfId="0" applyNumberFormat="1" applyFont="1" applyFill="1" applyBorder="1" applyAlignment="1">
      <alignment horizontal="right" wrapText="1"/>
    </xf>
    <xf numFmtId="0" fontId="50" fillId="33" borderId="0" xfId="0" applyFont="1" applyFill="1"/>
    <xf numFmtId="4" fontId="45" fillId="33" borderId="13" xfId="0" applyNumberFormat="1" applyFont="1" applyFill="1" applyBorder="1" applyAlignment="1">
      <alignment horizontal="right"/>
    </xf>
    <xf numFmtId="4" fontId="45" fillId="33" borderId="12" xfId="0" applyNumberFormat="1" applyFont="1" applyFill="1" applyBorder="1" applyAlignment="1">
      <alignment horizontal="right"/>
    </xf>
    <xf numFmtId="0" fontId="45" fillId="34" borderId="0" xfId="0" applyFont="1" applyFill="1" applyBorder="1" applyAlignment="1">
      <alignment horizontal="right"/>
    </xf>
    <xf numFmtId="3" fontId="45" fillId="34" borderId="24" xfId="0" applyNumberFormat="1" applyFont="1" applyFill="1" applyBorder="1" applyAlignment="1">
      <alignment horizontal="right"/>
    </xf>
    <xf numFmtId="3" fontId="45" fillId="34" borderId="24" xfId="0" applyNumberFormat="1" applyFont="1" applyFill="1" applyBorder="1" applyAlignment="1">
      <alignment horizontal="right" wrapText="1"/>
    </xf>
    <xf numFmtId="3" fontId="45" fillId="34" borderId="25" xfId="0" applyNumberFormat="1" applyFont="1" applyFill="1" applyBorder="1" applyAlignment="1">
      <alignment horizontal="right" wrapText="1"/>
    </xf>
    <xf numFmtId="164" fontId="45" fillId="33" borderId="0" xfId="43" applyNumberFormat="1" applyFont="1" applyFill="1"/>
    <xf numFmtId="0" fontId="45" fillId="33" borderId="0" xfId="0" applyFont="1" applyFill="1" applyBorder="1" applyAlignment="1">
      <alignment wrapText="1"/>
    </xf>
    <xf numFmtId="0" fontId="45" fillId="33" borderId="13" xfId="0" applyFont="1" applyFill="1" applyBorder="1" applyAlignment="1">
      <alignment horizontal="left" wrapText="1"/>
    </xf>
    <xf numFmtId="3" fontId="49" fillId="33" borderId="13" xfId="0" applyNumberFormat="1" applyFont="1" applyFill="1" applyBorder="1" applyAlignment="1">
      <alignment horizontal="right"/>
    </xf>
    <xf numFmtId="3" fontId="49" fillId="33" borderId="19" xfId="0" applyNumberFormat="1" applyFont="1" applyFill="1" applyBorder="1" applyAlignment="1">
      <alignment horizontal="right"/>
    </xf>
    <xf numFmtId="3" fontId="45" fillId="33" borderId="23" xfId="0" applyNumberFormat="1" applyFont="1" applyFill="1" applyBorder="1" applyAlignment="1">
      <alignment horizontal="right"/>
    </xf>
    <xf numFmtId="3" fontId="49" fillId="33" borderId="21" xfId="0" applyNumberFormat="1" applyFont="1" applyFill="1" applyBorder="1" applyAlignment="1">
      <alignment horizontal="right"/>
    </xf>
    <xf numFmtId="0" fontId="49" fillId="33" borderId="13" xfId="0" applyFont="1" applyFill="1" applyBorder="1" applyAlignment="1">
      <alignment horizontal="right"/>
    </xf>
    <xf numFmtId="0" fontId="45" fillId="34" borderId="0" xfId="0" applyFont="1" applyFill="1" applyBorder="1" applyAlignment="1">
      <alignment horizontal="right" wrapText="1"/>
    </xf>
    <xf numFmtId="9" fontId="45" fillId="33" borderId="0" xfId="0" applyNumberFormat="1" applyFont="1" applyFill="1"/>
    <xf numFmtId="0" fontId="45" fillId="33" borderId="0" xfId="0" applyFont="1" applyFill="1" applyAlignment="1">
      <alignment vertical="top" wrapText="1"/>
    </xf>
    <xf numFmtId="0" fontId="47" fillId="34" borderId="14" xfId="0" applyFont="1" applyFill="1" applyBorder="1" applyAlignment="1">
      <alignment horizontal="center" vertical="center" wrapText="1"/>
    </xf>
    <xf numFmtId="10" fontId="45" fillId="33" borderId="0" xfId="43" applyNumberFormat="1" applyFont="1" applyFill="1"/>
    <xf numFmtId="9" fontId="45" fillId="33" borderId="0" xfId="43" applyFont="1" applyFill="1"/>
    <xf numFmtId="0" fontId="44" fillId="34" borderId="0" xfId="0" applyFont="1" applyFill="1" applyAlignment="1">
      <alignment wrapText="1"/>
    </xf>
    <xf numFmtId="0" fontId="44" fillId="34" borderId="0" xfId="0" applyFont="1" applyFill="1" applyBorder="1" applyAlignment="1">
      <alignment wrapText="1"/>
    </xf>
    <xf numFmtId="0" fontId="45" fillId="34" borderId="0" xfId="0" applyFont="1" applyFill="1"/>
    <xf numFmtId="0" fontId="45" fillId="34" borderId="15" xfId="0" applyFont="1" applyFill="1" applyBorder="1" applyAlignment="1">
      <alignment horizontal="left" wrapText="1"/>
    </xf>
    <xf numFmtId="3" fontId="45" fillId="34" borderId="15" xfId="0" applyNumberFormat="1" applyFont="1" applyFill="1" applyBorder="1" applyAlignment="1">
      <alignment horizontal="right"/>
    </xf>
    <xf numFmtId="0" fontId="45" fillId="34" borderId="15" xfId="0" applyFont="1" applyFill="1" applyBorder="1" applyAlignment="1">
      <alignment horizontal="right"/>
    </xf>
    <xf numFmtId="0" fontId="45" fillId="33" borderId="16" xfId="0" applyFont="1" applyFill="1" applyBorder="1" applyAlignment="1">
      <alignment horizontal="left" wrapText="1"/>
    </xf>
    <xf numFmtId="3" fontId="45" fillId="33" borderId="16" xfId="0" applyNumberFormat="1" applyFont="1" applyFill="1" applyBorder="1" applyAlignment="1">
      <alignment horizontal="right"/>
    </xf>
    <xf numFmtId="0" fontId="45" fillId="33" borderId="16" xfId="0" applyFont="1" applyFill="1" applyBorder="1" applyAlignment="1">
      <alignment horizontal="right"/>
    </xf>
    <xf numFmtId="0" fontId="49" fillId="33" borderId="17" xfId="0" applyFont="1" applyFill="1" applyBorder="1" applyAlignment="1">
      <alignment horizontal="right" wrapText="1"/>
    </xf>
    <xf numFmtId="0" fontId="45" fillId="33" borderId="25" xfId="0" applyFont="1" applyFill="1" applyBorder="1" applyAlignment="1">
      <alignment horizontal="right" wrapText="1"/>
    </xf>
    <xf numFmtId="0" fontId="49" fillId="33" borderId="18" xfId="0" applyFont="1" applyFill="1" applyBorder="1" applyAlignment="1">
      <alignment horizontal="right" wrapText="1"/>
    </xf>
    <xf numFmtId="0" fontId="47" fillId="34" borderId="10" xfId="0" applyFont="1" applyFill="1" applyBorder="1" applyAlignment="1">
      <alignment horizontal="center" vertical="center" wrapText="1"/>
    </xf>
    <xf numFmtId="0" fontId="27" fillId="34" borderId="0" xfId="44" applyFont="1" applyFill="1" applyAlignment="1">
      <alignment horizontal="left" vertical="center" wrapText="1"/>
    </xf>
    <xf numFmtId="0" fontId="19" fillId="34" borderId="0" xfId="44" applyFont="1" applyFill="1" applyAlignment="1">
      <alignment horizontal="left" vertical="top" wrapText="1"/>
    </xf>
    <xf numFmtId="0" fontId="33" fillId="34" borderId="12" xfId="0" applyFont="1" applyFill="1" applyBorder="1" applyAlignment="1">
      <alignment horizontal="center" vertical="center" wrapText="1"/>
    </xf>
    <xf numFmtId="0" fontId="33" fillId="34" borderId="10" xfId="0" applyFont="1" applyFill="1" applyBorder="1" applyAlignment="1">
      <alignment horizontal="center" vertical="center" wrapText="1"/>
    </xf>
    <xf numFmtId="0" fontId="33" fillId="34" borderId="10" xfId="0" applyFont="1" applyFill="1" applyBorder="1" applyAlignment="1">
      <alignment horizontal="center" vertical="center"/>
    </xf>
    <xf numFmtId="0" fontId="33" fillId="34" borderId="14" xfId="0" applyFont="1" applyFill="1" applyBorder="1" applyAlignment="1">
      <alignment horizontal="center" vertical="center" wrapText="1"/>
    </xf>
    <xf numFmtId="0" fontId="47" fillId="34" borderId="12" xfId="0" applyFont="1" applyFill="1" applyBorder="1" applyAlignment="1">
      <alignment horizontal="center" vertical="center" wrapText="1"/>
    </xf>
    <xf numFmtId="0" fontId="47" fillId="34" borderId="10" xfId="0" applyFont="1" applyFill="1" applyBorder="1" applyAlignment="1">
      <alignment horizontal="center" vertical="center" wrapText="1"/>
    </xf>
    <xf numFmtId="0" fontId="47" fillId="34" borderId="10" xfId="0" applyFont="1" applyFill="1" applyBorder="1" applyAlignment="1">
      <alignment horizontal="center" vertical="center"/>
    </xf>
    <xf numFmtId="0" fontId="47" fillId="34" borderId="14" xfId="0" applyFont="1" applyFill="1" applyBorder="1" applyAlignment="1">
      <alignment horizontal="center" vertical="center" wrapText="1"/>
    </xf>
    <xf numFmtId="0" fontId="18" fillId="33" borderId="0" xfId="0" applyFont="1" applyFill="1" applyAlignment="1">
      <alignment wrapText="1"/>
    </xf>
    <xf numFmtId="0" fontId="19" fillId="33" borderId="0" xfId="0" applyFont="1" applyFill="1" applyAlignment="1">
      <alignment wrapText="1"/>
    </xf>
    <xf numFmtId="0" fontId="34" fillId="33" borderId="0" xfId="0" applyFont="1" applyFill="1" applyAlignment="1">
      <alignment wrapText="1"/>
    </xf>
    <xf numFmtId="3" fontId="19" fillId="33" borderId="12" xfId="0" applyNumberFormat="1" applyFont="1" applyFill="1" applyBorder="1" applyAlignment="1">
      <alignment horizontal="right" wrapText="1"/>
    </xf>
    <xf numFmtId="3" fontId="19" fillId="33" borderId="14" xfId="0" applyNumberFormat="1" applyFont="1" applyFill="1" applyBorder="1" applyAlignment="1">
      <alignment horizontal="right"/>
    </xf>
    <xf numFmtId="0" fontId="19" fillId="33" borderId="14" xfId="0" applyFont="1" applyFill="1" applyBorder="1" applyAlignment="1">
      <alignment horizontal="left" wrapText="1"/>
    </xf>
    <xf numFmtId="0" fontId="19" fillId="33" borderId="14" xfId="0" applyFont="1" applyFill="1" applyBorder="1" applyAlignment="1">
      <alignment horizontal="right"/>
    </xf>
    <xf numFmtId="0" fontId="47" fillId="34" borderId="13" xfId="0" applyFont="1" applyFill="1" applyBorder="1" applyAlignment="1">
      <alignment horizontal="center" vertical="center" wrapText="1"/>
    </xf>
    <xf numFmtId="0" fontId="47" fillId="34" borderId="26" xfId="0" applyFont="1" applyFill="1" applyBorder="1" applyAlignment="1">
      <alignment horizontal="center" vertical="center" wrapText="1"/>
    </xf>
    <xf numFmtId="0" fontId="19" fillId="33" borderId="15" xfId="0" applyFont="1" applyFill="1" applyBorder="1" applyAlignment="1">
      <alignment horizontal="left" wrapText="1"/>
    </xf>
    <xf numFmtId="3" fontId="19" fillId="33" borderId="15" xfId="0" applyNumberFormat="1" applyFont="1" applyFill="1" applyBorder="1" applyAlignment="1">
      <alignment horizontal="right"/>
    </xf>
    <xf numFmtId="0" fontId="19" fillId="33" borderId="15" xfId="0" applyFont="1" applyFill="1" applyBorder="1" applyAlignment="1">
      <alignment horizontal="right"/>
    </xf>
    <xf numFmtId="9" fontId="19" fillId="33" borderId="12" xfId="43" applyFont="1" applyFill="1" applyBorder="1" applyAlignment="1">
      <alignment horizontal="right"/>
    </xf>
    <xf numFmtId="3" fontId="19" fillId="33" borderId="17" xfId="0" applyNumberFormat="1" applyFont="1" applyFill="1" applyBorder="1" applyAlignment="1">
      <alignment horizontal="right"/>
    </xf>
    <xf numFmtId="3" fontId="19" fillId="33" borderId="17" xfId="0" applyNumberFormat="1" applyFont="1" applyFill="1" applyBorder="1" applyAlignment="1">
      <alignment horizontal="right" wrapText="1"/>
    </xf>
    <xf numFmtId="3" fontId="19" fillId="33" borderId="18" xfId="0" applyNumberFormat="1" applyFont="1" applyFill="1" applyBorder="1" applyAlignment="1">
      <alignment horizontal="right"/>
    </xf>
    <xf numFmtId="3" fontId="19" fillId="33" borderId="18" xfId="0" applyNumberFormat="1" applyFont="1" applyFill="1" applyBorder="1" applyAlignment="1">
      <alignment horizontal="right" wrapText="1"/>
    </xf>
    <xf numFmtId="3" fontId="19" fillId="33" borderId="27" xfId="0" applyNumberFormat="1" applyFont="1" applyFill="1" applyBorder="1" applyAlignment="1">
      <alignment horizontal="right"/>
    </xf>
    <xf numFmtId="3" fontId="19" fillId="33" borderId="24" xfId="0" applyNumberFormat="1" applyFont="1" applyFill="1" applyBorder="1" applyAlignment="1">
      <alignment horizontal="right" wrapText="1"/>
    </xf>
    <xf numFmtId="3" fontId="19" fillId="33" borderId="25" xfId="0" applyNumberFormat="1" applyFont="1" applyFill="1" applyBorder="1" applyAlignment="1">
      <alignment horizontal="right" wrapText="1"/>
    </xf>
    <xf numFmtId="3" fontId="38" fillId="33" borderId="17" xfId="0" applyNumberFormat="1" applyFont="1" applyFill="1" applyBorder="1" applyAlignment="1">
      <alignment horizontal="right"/>
    </xf>
    <xf numFmtId="3" fontId="38" fillId="33" borderId="18" xfId="0" applyNumberFormat="1" applyFont="1" applyFill="1" applyBorder="1" applyAlignment="1">
      <alignment horizontal="right"/>
    </xf>
    <xf numFmtId="9" fontId="38" fillId="33" borderId="12" xfId="43" applyFont="1" applyFill="1" applyBorder="1" applyAlignment="1">
      <alignment horizontal="right"/>
    </xf>
    <xf numFmtId="0" fontId="52" fillId="33" borderId="12" xfId="0" applyFont="1" applyFill="1" applyBorder="1" applyAlignment="1">
      <alignment horizontal="left" wrapText="1"/>
    </xf>
    <xf numFmtId="0" fontId="49" fillId="33" borderId="12" xfId="0" applyFont="1" applyFill="1" applyBorder="1" applyAlignment="1">
      <alignment horizontal="left" wrapText="1"/>
    </xf>
    <xf numFmtId="0" fontId="49" fillId="33" borderId="14" xfId="0" applyFont="1" applyFill="1" applyBorder="1" applyAlignment="1">
      <alignment horizontal="left" wrapText="1"/>
    </xf>
    <xf numFmtId="3" fontId="49" fillId="33" borderId="14" xfId="0" applyNumberFormat="1" applyFont="1" applyFill="1" applyBorder="1" applyAlignment="1">
      <alignment horizontal="right"/>
    </xf>
    <xf numFmtId="0" fontId="49" fillId="33" borderId="14" xfId="0" applyFont="1" applyFill="1" applyBorder="1" applyAlignment="1">
      <alignment horizontal="right"/>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xf>
    <xf numFmtId="0" fontId="18" fillId="33" borderId="12" xfId="0" applyFont="1" applyFill="1" applyBorder="1" applyAlignment="1">
      <alignment horizontal="right"/>
    </xf>
    <xf numFmtId="0" fontId="19" fillId="33" borderId="16" xfId="0" applyFont="1" applyFill="1" applyBorder="1" applyAlignment="1">
      <alignment horizontal="left" wrapText="1"/>
    </xf>
    <xf numFmtId="3" fontId="19" fillId="33" borderId="16" xfId="0" applyNumberFormat="1" applyFont="1" applyFill="1" applyBorder="1" applyAlignment="1">
      <alignment horizontal="right"/>
    </xf>
    <xf numFmtId="0" fontId="19" fillId="33" borderId="16" xfId="0" applyFont="1" applyFill="1" applyBorder="1" applyAlignment="1">
      <alignment horizontal="right"/>
    </xf>
    <xf numFmtId="9" fontId="38" fillId="33" borderId="12" xfId="43" applyFont="1" applyFill="1" applyBorder="1" applyAlignment="1">
      <alignment horizontal="right" wrapText="1"/>
    </xf>
    <xf numFmtId="9" fontId="49" fillId="33" borderId="12" xfId="43" applyFont="1" applyFill="1" applyBorder="1" applyAlignment="1">
      <alignment horizontal="right"/>
    </xf>
  </cellXfs>
  <cellStyles count="48">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2" builtinId="8"/>
    <cellStyle name="Incorrecto" xfId="7" builtinId="27" customBuiltin="1"/>
    <cellStyle name="Millares 2" xfId="46"/>
    <cellStyle name="Neutral" xfId="8" builtinId="28" customBuiltin="1"/>
    <cellStyle name="Normal" xfId="0" builtinId="0"/>
    <cellStyle name="Normal 2" xfId="44"/>
    <cellStyle name="Normal 4" xfId="45"/>
    <cellStyle name="Notas" xfId="15" builtinId="10" customBuiltin="1"/>
    <cellStyle name="Porcentaje" xfId="43" builtinId="5"/>
    <cellStyle name="Porcentaje 3" xfId="47"/>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47624</xdr:colOff>
      <xdr:row>7</xdr:row>
      <xdr:rowOff>84613</xdr:rowOff>
    </xdr:from>
    <xdr:ext cx="2165106" cy="462114"/>
    <mc:AlternateContent xmlns:mc="http://schemas.openxmlformats.org/markup-compatibility/2006" xmlns:a14="http://schemas.microsoft.com/office/drawing/2010/main">
      <mc:Choice Requires="a14">
        <xdr:sp macro="" textlink="">
          <xdr:nvSpPr>
            <xdr:cNvPr id="2" name="2 CuadroTexto"/>
            <xdr:cNvSpPr txBox="1"/>
          </xdr:nvSpPr>
          <xdr:spPr>
            <a:xfrm>
              <a:off x="561974" y="1275238"/>
              <a:ext cx="2165106" cy="4621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es-ES" sz="1100" b="0" i="1">
                        <a:latin typeface="Cambria Math"/>
                      </a:rPr>
                      <m:t>𝑛</m:t>
                    </m:r>
                    <m:r>
                      <a:rPr lang="en-GB" sz="1100" i="1">
                        <a:latin typeface="Cambria Math"/>
                      </a:rPr>
                      <m:t>=</m:t>
                    </m:r>
                    <m:f>
                      <m:fPr>
                        <m:ctrlPr>
                          <a:rPr lang="en-GB" sz="1100" i="1">
                            <a:latin typeface="Cambria Math" panose="02040503050406030204" pitchFamily="18" charset="0"/>
                          </a:rPr>
                        </m:ctrlPr>
                      </m:fPr>
                      <m:num>
                        <m:r>
                          <a:rPr lang="es-PE" sz="1100" b="0" i="1">
                            <a:latin typeface="Cambria Math" panose="02040503050406030204" pitchFamily="18" charset="0"/>
                          </a:rPr>
                          <m:t>𝑁</m:t>
                        </m:r>
                        <m:r>
                          <a:rPr lang="es-PE" sz="1100" b="0" i="1">
                            <a:latin typeface="Cambria Math" panose="02040503050406030204" pitchFamily="18" charset="0"/>
                          </a:rPr>
                          <m:t>.</m:t>
                        </m:r>
                        <m:sSup>
                          <m:sSupPr>
                            <m:ctrlPr>
                              <a:rPr lang="en-GB" sz="1100" i="1">
                                <a:latin typeface="Cambria Math" panose="02040503050406030204" pitchFamily="18" charset="0"/>
                              </a:rPr>
                            </m:ctrlPr>
                          </m:sSupPr>
                          <m:e>
                            <m:r>
                              <a:rPr lang="es-ES" sz="1100" b="0" i="1">
                                <a:latin typeface="Cambria Math"/>
                              </a:rPr>
                              <m:t>𝑍</m:t>
                            </m:r>
                          </m:e>
                          <m:sup>
                            <m:r>
                              <a:rPr lang="es-ES" sz="1100" b="0" i="1">
                                <a:latin typeface="Cambria Math"/>
                              </a:rPr>
                              <m:t>2</m:t>
                            </m:r>
                          </m:sup>
                        </m:sSup>
                        <m:r>
                          <a:rPr lang="es-PE" sz="1100" b="0" i="1">
                            <a:latin typeface="Cambria Math" panose="02040503050406030204" pitchFamily="18" charset="0"/>
                          </a:rPr>
                          <m:t>.</m:t>
                        </m:r>
                        <m:r>
                          <a:rPr lang="es-PE" sz="1100" b="0" i="1">
                            <a:latin typeface="Cambria Math" panose="02040503050406030204" pitchFamily="18" charset="0"/>
                          </a:rPr>
                          <m:t>𝑝</m:t>
                        </m:r>
                        <m:r>
                          <a:rPr lang="es-PE" sz="1100" b="0" i="1">
                            <a:latin typeface="Cambria Math" panose="02040503050406030204" pitchFamily="18" charset="0"/>
                          </a:rPr>
                          <m:t>.(1−</m:t>
                        </m:r>
                        <m:r>
                          <a:rPr lang="es-PE" sz="1100" b="0" i="1">
                            <a:latin typeface="Cambria Math" panose="02040503050406030204" pitchFamily="18" charset="0"/>
                          </a:rPr>
                          <m:t>𝑝</m:t>
                        </m:r>
                        <m:r>
                          <a:rPr lang="es-PE" sz="1100" b="0" i="1">
                            <a:latin typeface="Cambria Math" panose="02040503050406030204" pitchFamily="18" charset="0"/>
                          </a:rPr>
                          <m:t>)</m:t>
                        </m:r>
                      </m:num>
                      <m:den>
                        <m:sSup>
                          <m:sSupPr>
                            <m:ctrlPr>
                              <a:rPr lang="en-GB" sz="1100" i="1">
                                <a:latin typeface="Cambria Math" panose="02040503050406030204" pitchFamily="18" charset="0"/>
                              </a:rPr>
                            </m:ctrlPr>
                          </m:sSupPr>
                          <m:e>
                            <m:d>
                              <m:dPr>
                                <m:ctrlPr>
                                  <a:rPr lang="en-GB" sz="1100" i="1">
                                    <a:solidFill>
                                      <a:schemeClr val="tx1"/>
                                    </a:solidFill>
                                    <a:effectLst/>
                                    <a:latin typeface="Cambria Math" panose="02040503050406030204" pitchFamily="18" charset="0"/>
                                    <a:ea typeface="+mn-ea"/>
                                    <a:cs typeface="+mn-cs"/>
                                  </a:rPr>
                                </m:ctrlPr>
                              </m:dPr>
                              <m:e>
                                <m:r>
                                  <a:rPr lang="es-ES" sz="1100" b="0" i="1">
                                    <a:solidFill>
                                      <a:schemeClr val="tx1"/>
                                    </a:solidFill>
                                    <a:effectLst/>
                                    <a:latin typeface="Cambria Math" panose="02040503050406030204" pitchFamily="18" charset="0"/>
                                    <a:ea typeface="+mn-ea"/>
                                    <a:cs typeface="+mn-cs"/>
                                  </a:rPr>
                                  <m:t>𝑁</m:t>
                                </m:r>
                                <m:r>
                                  <a:rPr lang="es-ES" sz="1100" b="0" i="1">
                                    <a:solidFill>
                                      <a:schemeClr val="tx1"/>
                                    </a:solidFill>
                                    <a:effectLst/>
                                    <a:latin typeface="Cambria Math" panose="02040503050406030204" pitchFamily="18" charset="0"/>
                                    <a:ea typeface="+mn-ea"/>
                                    <a:cs typeface="+mn-cs"/>
                                  </a:rPr>
                                  <m:t>−1</m:t>
                                </m:r>
                              </m:e>
                            </m:d>
                            <m:r>
                              <a:rPr lang="es-PE" sz="1100" b="0" i="1">
                                <a:solidFill>
                                  <a:schemeClr val="tx1"/>
                                </a:solidFill>
                                <a:effectLst/>
                                <a:latin typeface="Cambria Math" panose="02040503050406030204" pitchFamily="18" charset="0"/>
                                <a:ea typeface="+mn-ea"/>
                                <a:cs typeface="+mn-cs"/>
                              </a:rPr>
                              <m:t>.</m:t>
                            </m:r>
                            <m:r>
                              <a:rPr lang="es-ES" sz="1100" b="0" i="1">
                                <a:latin typeface="Cambria Math"/>
                              </a:rPr>
                              <m:t>𝑒</m:t>
                            </m:r>
                          </m:e>
                          <m:sup>
                            <m:r>
                              <a:rPr lang="es-ES" sz="1100" b="0" i="1">
                                <a:latin typeface="Cambria Math"/>
                              </a:rPr>
                              <m:t>2</m:t>
                            </m:r>
                          </m:sup>
                        </m:sSup>
                        <m:r>
                          <a:rPr lang="es-ES" sz="1100" b="0" i="1">
                            <a:latin typeface="Cambria Math"/>
                          </a:rPr>
                          <m:t>+</m:t>
                        </m:r>
                        <m:sSup>
                          <m:sSupPr>
                            <m:ctrlPr>
                              <a:rPr lang="en-GB" sz="1100" i="1">
                                <a:solidFill>
                                  <a:schemeClr val="tx1"/>
                                </a:solidFill>
                                <a:effectLst/>
                                <a:latin typeface="Cambria Math" panose="02040503050406030204" pitchFamily="18" charset="0"/>
                                <a:ea typeface="+mn-ea"/>
                                <a:cs typeface="+mn-cs"/>
                              </a:rPr>
                            </m:ctrlPr>
                          </m:sSupPr>
                          <m:e>
                            <m:r>
                              <a:rPr lang="es-ES" sz="1100" b="0" i="1">
                                <a:solidFill>
                                  <a:schemeClr val="tx1"/>
                                </a:solidFill>
                                <a:effectLst/>
                                <a:latin typeface="Cambria Math"/>
                                <a:ea typeface="+mn-ea"/>
                                <a:cs typeface="+mn-cs"/>
                              </a:rPr>
                              <m:t>𝑍</m:t>
                            </m:r>
                          </m:e>
                          <m:sup>
                            <m:r>
                              <a:rPr lang="es-ES" sz="1100" b="0" i="1">
                                <a:solidFill>
                                  <a:schemeClr val="tx1"/>
                                </a:solidFill>
                                <a:effectLst/>
                                <a:latin typeface="Cambria Math"/>
                                <a:ea typeface="+mn-ea"/>
                                <a:cs typeface="+mn-cs"/>
                              </a:rPr>
                              <m:t>2</m:t>
                            </m:r>
                          </m:sup>
                        </m:sSup>
                        <m:r>
                          <a:rPr lang="es-PE" sz="1100" b="0" i="1">
                            <a:solidFill>
                              <a:schemeClr val="tx1"/>
                            </a:solidFill>
                            <a:effectLst/>
                            <a:latin typeface="Cambria Math" panose="02040503050406030204" pitchFamily="18" charset="0"/>
                            <a:ea typeface="+mn-ea"/>
                            <a:cs typeface="+mn-cs"/>
                          </a:rPr>
                          <m:t>.</m:t>
                        </m:r>
                        <m:r>
                          <a:rPr lang="es-PE" sz="1100" b="0" i="1">
                            <a:solidFill>
                              <a:schemeClr val="tx1"/>
                            </a:solidFill>
                            <a:effectLst/>
                            <a:latin typeface="Cambria Math" panose="02040503050406030204" pitchFamily="18" charset="0"/>
                            <a:ea typeface="+mn-ea"/>
                            <a:cs typeface="+mn-cs"/>
                          </a:rPr>
                          <m:t>𝑝</m:t>
                        </m:r>
                        <m:r>
                          <a:rPr lang="es-PE" sz="1100" b="0" i="1">
                            <a:solidFill>
                              <a:schemeClr val="tx1"/>
                            </a:solidFill>
                            <a:effectLst/>
                            <a:latin typeface="Cambria Math" panose="02040503050406030204" pitchFamily="18" charset="0"/>
                            <a:ea typeface="+mn-ea"/>
                            <a:cs typeface="+mn-cs"/>
                          </a:rPr>
                          <m:t>.(1−</m:t>
                        </m:r>
                        <m:r>
                          <a:rPr lang="es-PE" sz="1100" b="0" i="1">
                            <a:solidFill>
                              <a:schemeClr val="tx1"/>
                            </a:solidFill>
                            <a:effectLst/>
                            <a:latin typeface="Cambria Math" panose="02040503050406030204" pitchFamily="18" charset="0"/>
                            <a:ea typeface="+mn-ea"/>
                            <a:cs typeface="+mn-cs"/>
                          </a:rPr>
                          <m:t>𝑝</m:t>
                        </m:r>
                        <m:r>
                          <a:rPr lang="es-PE" sz="1100" b="0" i="1">
                            <a:solidFill>
                              <a:schemeClr val="tx1"/>
                            </a:solidFill>
                            <a:effectLst/>
                            <a:latin typeface="Cambria Math" panose="02040503050406030204" pitchFamily="18" charset="0"/>
                            <a:ea typeface="+mn-ea"/>
                            <a:cs typeface="+mn-cs"/>
                          </a:rPr>
                          <m:t>)</m:t>
                        </m:r>
                      </m:den>
                    </m:f>
                  </m:oMath>
                </m:oMathPara>
              </a14:m>
              <a:endParaRPr lang="en-GB" sz="1100"/>
            </a:p>
          </xdr:txBody>
        </xdr:sp>
      </mc:Choice>
      <mc:Fallback xmlns="">
        <xdr:sp macro="" textlink="">
          <xdr:nvSpPr>
            <xdr:cNvPr id="2" name="2 CuadroTexto"/>
            <xdr:cNvSpPr txBox="1"/>
          </xdr:nvSpPr>
          <xdr:spPr>
            <a:xfrm>
              <a:off x="561974" y="1275238"/>
              <a:ext cx="2165106" cy="4621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ES" sz="1100" b="0" i="0">
                  <a:latin typeface="Cambria Math"/>
                </a:rPr>
                <a:t>𝑛</a:t>
              </a:r>
              <a:r>
                <a:rPr lang="en-GB" sz="1100" i="0">
                  <a:latin typeface="Cambria Math"/>
                </a:rPr>
                <a:t>=</a:t>
              </a:r>
              <a:r>
                <a:rPr lang="en-GB" sz="1100" i="0">
                  <a:latin typeface="Cambria Math" panose="02040503050406030204" pitchFamily="18" charset="0"/>
                </a:rPr>
                <a:t>(</a:t>
              </a:r>
              <a:r>
                <a:rPr lang="es-PE" sz="1100" b="0" i="0">
                  <a:latin typeface="Cambria Math" panose="02040503050406030204" pitchFamily="18" charset="0"/>
                </a:rPr>
                <a:t>𝑁.</a:t>
              </a:r>
              <a:r>
                <a:rPr lang="es-ES" sz="1100" b="0" i="0">
                  <a:latin typeface="Cambria Math"/>
                </a:rPr>
                <a:t>𝑍</a:t>
              </a:r>
              <a:r>
                <a:rPr lang="en-GB" sz="1100" b="0" i="0">
                  <a:latin typeface="Cambria Math" panose="02040503050406030204" pitchFamily="18" charset="0"/>
                </a:rPr>
                <a:t>^</a:t>
              </a:r>
              <a:r>
                <a:rPr lang="es-ES" sz="1100" b="0" i="0">
                  <a:latin typeface="Cambria Math"/>
                </a:rPr>
                <a:t>2</a:t>
              </a:r>
              <a:r>
                <a:rPr lang="es-PE" sz="1100" b="0" i="0">
                  <a:latin typeface="Cambria Math" panose="02040503050406030204" pitchFamily="18" charset="0"/>
                </a:rPr>
                <a:t>.𝑝.(1−𝑝)</a:t>
              </a:r>
              <a:r>
                <a:rPr lang="en-GB" sz="1100" b="0" i="0">
                  <a:latin typeface="Cambria Math" panose="02040503050406030204" pitchFamily="18" charset="0"/>
                </a:rPr>
                <a:t>)/(〖</a:t>
              </a:r>
              <a:r>
                <a:rPr lang="en-GB" sz="1100" b="0" i="0">
                  <a:solidFill>
                    <a:schemeClr val="tx1"/>
                  </a:solidFill>
                  <a:effectLst/>
                  <a:latin typeface="Cambria Math" panose="02040503050406030204" pitchFamily="18" charset="0"/>
                  <a:ea typeface="+mn-ea"/>
                  <a:cs typeface="+mn-cs"/>
                </a:rPr>
                <a:t>(</a:t>
              </a:r>
              <a:r>
                <a:rPr lang="es-ES" sz="1100" b="0" i="0">
                  <a:solidFill>
                    <a:schemeClr val="tx1"/>
                  </a:solidFill>
                  <a:effectLst/>
                  <a:latin typeface="Cambria Math" panose="02040503050406030204" pitchFamily="18" charset="0"/>
                  <a:ea typeface="+mn-ea"/>
                  <a:cs typeface="+mn-cs"/>
                </a:rPr>
                <a:t>𝑁−1)</a:t>
              </a:r>
              <a:r>
                <a:rPr lang="es-PE" sz="1100" b="0" i="0">
                  <a:solidFill>
                    <a:schemeClr val="tx1"/>
                  </a:solidFill>
                  <a:effectLst/>
                  <a:latin typeface="Cambria Math" panose="02040503050406030204" pitchFamily="18" charset="0"/>
                  <a:ea typeface="+mn-ea"/>
                  <a:cs typeface="+mn-cs"/>
                </a:rPr>
                <a:t>.</a:t>
              </a:r>
              <a:r>
                <a:rPr lang="es-ES" sz="1100" b="0" i="0">
                  <a:latin typeface="Cambria Math"/>
                </a:rPr>
                <a:t>𝑒</a:t>
              </a:r>
              <a:r>
                <a:rPr lang="en-GB" sz="1100" b="0" i="0">
                  <a:latin typeface="Cambria Math" panose="02040503050406030204" pitchFamily="18" charset="0"/>
                </a:rPr>
                <a:t>〗^</a:t>
              </a:r>
              <a:r>
                <a:rPr lang="es-ES" sz="1100" b="0" i="0">
                  <a:latin typeface="Cambria Math"/>
                </a:rPr>
                <a:t>2+</a:t>
              </a:r>
              <a:r>
                <a:rPr lang="es-ES" sz="1100" b="0" i="0">
                  <a:solidFill>
                    <a:schemeClr val="tx1"/>
                  </a:solidFill>
                  <a:effectLst/>
                  <a:latin typeface="Cambria Math"/>
                  <a:ea typeface="+mn-ea"/>
                  <a:cs typeface="+mn-cs"/>
                </a:rPr>
                <a:t>𝑍</a:t>
              </a:r>
              <a:r>
                <a:rPr lang="en-GB" sz="1100" b="0" i="0">
                  <a:solidFill>
                    <a:schemeClr val="tx1"/>
                  </a:solidFill>
                  <a:effectLst/>
                  <a:latin typeface="Cambria Math" panose="02040503050406030204" pitchFamily="18" charset="0"/>
                  <a:ea typeface="+mn-ea"/>
                  <a:cs typeface="+mn-cs"/>
                </a:rPr>
                <a:t>^</a:t>
              </a:r>
              <a:r>
                <a:rPr lang="es-ES" sz="1100" b="0" i="0">
                  <a:solidFill>
                    <a:schemeClr val="tx1"/>
                  </a:solidFill>
                  <a:effectLst/>
                  <a:latin typeface="Cambria Math"/>
                  <a:ea typeface="+mn-ea"/>
                  <a:cs typeface="+mn-cs"/>
                </a:rPr>
                <a:t>2</a:t>
              </a:r>
              <a:r>
                <a:rPr lang="es-PE" sz="1100" b="0" i="0">
                  <a:solidFill>
                    <a:schemeClr val="tx1"/>
                  </a:solidFill>
                  <a:effectLst/>
                  <a:latin typeface="Cambria Math" panose="02040503050406030204" pitchFamily="18" charset="0"/>
                  <a:ea typeface="+mn-ea"/>
                  <a:cs typeface="+mn-cs"/>
                </a:rPr>
                <a:t>.𝑝.(1−𝑝)</a:t>
              </a:r>
              <a:r>
                <a:rPr lang="en-GB" sz="1100" b="0" i="0">
                  <a:solidFill>
                    <a:schemeClr val="tx1"/>
                  </a:solidFill>
                  <a:effectLst/>
                  <a:latin typeface="Cambria Math" panose="02040503050406030204" pitchFamily="18" charset="0"/>
                  <a:ea typeface="+mn-ea"/>
                  <a:cs typeface="+mn-cs"/>
                </a:rPr>
                <a:t>)</a:t>
              </a:r>
              <a:endParaRPr lang="en-GB" sz="1100"/>
            </a:p>
          </xdr:txBody>
        </xdr:sp>
      </mc:Fallback>
    </mc:AlternateContent>
    <xdr:clientData/>
  </xdr:oneCellAnchor>
  <xdr:twoCellAnchor>
    <xdr:from>
      <xdr:col>0</xdr:col>
      <xdr:colOff>264584</xdr:colOff>
      <xdr:row>1</xdr:row>
      <xdr:rowOff>99484</xdr:rowOff>
    </xdr:from>
    <xdr:to>
      <xdr:col>4</xdr:col>
      <xdr:colOff>278423</xdr:colOff>
      <xdr:row>30</xdr:row>
      <xdr:rowOff>46668</xdr:rowOff>
    </xdr:to>
    <xdr:grpSp>
      <xdr:nvGrpSpPr>
        <xdr:cNvPr id="3" name="Grupo 2"/>
        <xdr:cNvGrpSpPr/>
      </xdr:nvGrpSpPr>
      <xdr:grpSpPr>
        <a:xfrm>
          <a:off x="264584" y="264007"/>
          <a:ext cx="4646453" cy="5082025"/>
          <a:chOff x="264584" y="258234"/>
          <a:chExt cx="4838942" cy="4794351"/>
        </a:xfrm>
      </xdr:grpSpPr>
      <xdr:cxnSp macro="">
        <xdr:nvCxnSpPr>
          <xdr:cNvPr id="4" name="Conector recto 3"/>
          <xdr:cNvCxnSpPr/>
        </xdr:nvCxnSpPr>
        <xdr:spPr>
          <a:xfrm>
            <a:off x="268941" y="259603"/>
            <a:ext cx="4824000" cy="0"/>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5" name="Conector recto 4"/>
          <xdr:cNvCxnSpPr/>
        </xdr:nvCxnSpPr>
        <xdr:spPr>
          <a:xfrm>
            <a:off x="279526" y="5051985"/>
            <a:ext cx="4824000" cy="0"/>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6" name="Conector recto 5"/>
          <xdr:cNvCxnSpPr/>
        </xdr:nvCxnSpPr>
        <xdr:spPr>
          <a:xfrm flipH="1" flipV="1">
            <a:off x="264584" y="264585"/>
            <a:ext cx="0" cy="4788000"/>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7" name="Conector recto 6"/>
          <xdr:cNvCxnSpPr/>
        </xdr:nvCxnSpPr>
        <xdr:spPr>
          <a:xfrm flipH="1" flipV="1">
            <a:off x="5094814" y="258234"/>
            <a:ext cx="0" cy="4788000"/>
          </a:xfrm>
          <a:prstGeom prst="line">
            <a:avLst/>
          </a:prstGeom>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hyperlink" Target="http://apps5.mineco.gob.pe/transparencia/Navegador/default.aspx?y=2016&amp;ap=ActProy" TargetMode="External"/><Relationship Id="rId1" Type="http://schemas.openxmlformats.org/officeDocument/2006/relationships/hyperlink" Target="http://apps5.mineco.gob.pe/transparencia/Navegador/default.aspx?y=2016&amp;ap=ActProy"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apps5.mineco.gob.pe/transparencia/Navegador/default.aspx?y=2016&amp;ap=ActProy"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apps5.mineco.gob.pe/transparencia/Navegador/default.aspx?y=2016&amp;ap=ActProy"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apps5.mineco.gob.pe/transparencia/Navegador/default.aspx?y=2016&amp;ap=ActProy"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apps5.mineco.gob.pe/transparencia/Navegador/default.aspx?y=2016&amp;ap=ActProy"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apps5.mineco.gob.pe/transparencia/Navegador/default.aspx?y=2016&amp;ap=ActProy" TargetMode="External"/></Relationships>
</file>

<file path=xl/worksheets/_rels/sheet16.xml.rels><?xml version="1.0" encoding="UTF-8" standalone="yes"?>
<Relationships xmlns="http://schemas.openxmlformats.org/package/2006/relationships"><Relationship Id="rId1" Type="http://schemas.openxmlformats.org/officeDocument/2006/relationships/hyperlink" Target="http://apps5.mineco.gob.pe/transparencia/Navegador/default.aspx?y=2016&amp;ap=ActProy" TargetMode="External"/></Relationships>
</file>

<file path=xl/worksheets/_rels/sheet17.xml.rels><?xml version="1.0" encoding="UTF-8" standalone="yes"?>
<Relationships xmlns="http://schemas.openxmlformats.org/package/2006/relationships"><Relationship Id="rId1" Type="http://schemas.openxmlformats.org/officeDocument/2006/relationships/hyperlink" Target="http://apps5.mineco.gob.pe/transparencia/Navegador/default.aspx?y=2016&amp;ap=ActProy" TargetMode="External"/></Relationships>
</file>

<file path=xl/worksheets/_rels/sheet18.xml.rels><?xml version="1.0" encoding="UTF-8" standalone="yes"?>
<Relationships xmlns="http://schemas.openxmlformats.org/package/2006/relationships"><Relationship Id="rId1" Type="http://schemas.openxmlformats.org/officeDocument/2006/relationships/hyperlink" Target="http://apps5.mineco.gob.pe/transparencia/Navegador/default.aspx?y=2016&amp;ap=ActProy" TargetMode="External"/></Relationships>
</file>

<file path=xl/worksheets/_rels/sheet1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apps5.mineco.gob.pe/transparencia/Navegador/default.aspx?y=2016&amp;ap=ActProy"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apps5.mineco.gob.pe/transparencia/Navegador/default.aspx?y=2016&amp;ap=ActProy"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apps5.mineco.gob.pe/transparencia/Navegador/default.aspx?y=2016&amp;ap=ActProy"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apps5.mineco.gob.pe/transparencia/Navegador/default.aspx?y=2016&amp;ap=ActProy"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apps5.mineco.gob.pe/transparencia/Navegador/default.aspx?y=2016&amp;ap=ActProy"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apps5.mineco.gob.pe/transparencia/Navegador/default.aspx?y=2016&amp;ap=ActProy"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apps5.mineco.gob.pe/transparencia/Navegador/default.aspx?y=2016&amp;ap=ActProy"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apps5.mineco.gob.pe/transparencia/Navegador/default.aspx?y=2016&amp;ap=ActPro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B3:H32"/>
  <sheetViews>
    <sheetView topLeftCell="A16" zoomScale="110" zoomScaleNormal="110" workbookViewId="0">
      <selection activeCell="J25" sqref="J25"/>
    </sheetView>
  </sheetViews>
  <sheetFormatPr baseColWidth="10" defaultColWidth="11.375" defaultRowHeight="12.75" x14ac:dyDescent="0.25"/>
  <cols>
    <col min="1" max="1" width="6.75" style="18" customWidth="1"/>
    <col min="2" max="2" width="30.875" style="18" customWidth="1"/>
    <col min="3" max="3" width="14" style="18" customWidth="1"/>
    <col min="4" max="4" width="9.25" style="18" customWidth="1"/>
    <col min="5" max="16384" width="11.375" style="18"/>
  </cols>
  <sheetData>
    <row r="3" spans="2:5" ht="12.75" customHeight="1" x14ac:dyDescent="0.25">
      <c r="B3" s="160" t="s">
        <v>332</v>
      </c>
      <c r="C3" s="160"/>
      <c r="D3" s="160"/>
      <c r="E3" s="160"/>
    </row>
    <row r="4" spans="2:5" x14ac:dyDescent="0.25">
      <c r="B4" s="160"/>
      <c r="C4" s="160"/>
      <c r="D4" s="160"/>
      <c r="E4" s="160"/>
    </row>
    <row r="5" spans="2:5" x14ac:dyDescent="0.25">
      <c r="B5" s="19"/>
      <c r="C5" s="19"/>
      <c r="D5" s="19"/>
    </row>
    <row r="6" spans="2:5" ht="15" x14ac:dyDescent="0.25">
      <c r="B6" s="20" t="s">
        <v>333</v>
      </c>
      <c r="C6" s="21"/>
      <c r="D6" s="22"/>
    </row>
    <row r="7" spans="2:5" ht="15" x14ac:dyDescent="0.25">
      <c r="B7" s="23" t="s">
        <v>334</v>
      </c>
      <c r="C7" s="21"/>
      <c r="D7" s="22"/>
    </row>
    <row r="8" spans="2:5" x14ac:dyDescent="0.2">
      <c r="B8" s="24"/>
      <c r="C8" s="24"/>
      <c r="D8" s="24"/>
    </row>
    <row r="9" spans="2:5" x14ac:dyDescent="0.2">
      <c r="B9" s="24"/>
      <c r="C9" s="24"/>
      <c r="D9" s="24"/>
    </row>
    <row r="10" spans="2:5" x14ac:dyDescent="0.2">
      <c r="B10" s="24"/>
      <c r="C10" s="24"/>
      <c r="D10" s="24"/>
    </row>
    <row r="11" spans="2:5" x14ac:dyDescent="0.25">
      <c r="B11" s="25" t="s">
        <v>335</v>
      </c>
      <c r="C11" s="26"/>
      <c r="D11" s="27"/>
    </row>
    <row r="12" spans="2:5" x14ac:dyDescent="0.25">
      <c r="B12" s="28" t="s">
        <v>336</v>
      </c>
      <c r="C12" s="29" t="s">
        <v>337</v>
      </c>
      <c r="D12" s="27"/>
    </row>
    <row r="13" spans="2:5" x14ac:dyDescent="0.25">
      <c r="B13" s="28" t="s">
        <v>338</v>
      </c>
      <c r="C13" s="28" t="s">
        <v>339</v>
      </c>
      <c r="D13" s="27"/>
    </row>
    <row r="14" spans="2:5" x14ac:dyDescent="0.25">
      <c r="B14" s="28" t="s">
        <v>340</v>
      </c>
      <c r="C14" s="28" t="s">
        <v>341</v>
      </c>
      <c r="D14" s="27"/>
    </row>
    <row r="15" spans="2:5" x14ac:dyDescent="0.25">
      <c r="B15" s="28" t="s">
        <v>342</v>
      </c>
      <c r="C15" s="30" t="s">
        <v>343</v>
      </c>
      <c r="D15" s="27"/>
    </row>
    <row r="16" spans="2:5" x14ac:dyDescent="0.25">
      <c r="B16" s="28" t="s">
        <v>333</v>
      </c>
      <c r="C16" s="30" t="s">
        <v>344</v>
      </c>
      <c r="D16" s="27"/>
    </row>
    <row r="17" spans="2:8" x14ac:dyDescent="0.25">
      <c r="B17" s="28" t="s">
        <v>345</v>
      </c>
      <c r="C17" s="30" t="s">
        <v>346</v>
      </c>
      <c r="D17" s="27"/>
    </row>
    <row r="18" spans="2:8" ht="15" x14ac:dyDescent="0.25">
      <c r="B18" s="21"/>
      <c r="C18" s="26"/>
      <c r="D18" s="27"/>
    </row>
    <row r="19" spans="2:8" x14ac:dyDescent="0.25">
      <c r="B19" s="25" t="s">
        <v>347</v>
      </c>
      <c r="C19" s="26"/>
      <c r="D19" s="27"/>
      <c r="F19" s="44"/>
      <c r="G19" s="38"/>
      <c r="H19" s="45"/>
    </row>
    <row r="20" spans="2:8" ht="15" x14ac:dyDescent="0.25">
      <c r="B20" s="31" t="s">
        <v>348</v>
      </c>
      <c r="C20" s="21"/>
      <c r="D20" s="32"/>
      <c r="F20" s="31"/>
      <c r="G20" s="46"/>
      <c r="H20" s="45"/>
    </row>
    <row r="21" spans="2:8" ht="15" x14ac:dyDescent="0.25">
      <c r="B21" s="33" t="s">
        <v>349</v>
      </c>
      <c r="C21" s="34">
        <v>0.06</v>
      </c>
      <c r="D21" s="21"/>
      <c r="F21" s="47"/>
      <c r="G21" s="48"/>
      <c r="H21" s="45"/>
    </row>
    <row r="22" spans="2:8" ht="18.75" x14ac:dyDescent="0.25">
      <c r="B22" s="35" t="s">
        <v>350</v>
      </c>
      <c r="C22" s="36">
        <f>_xlfn.NORM.S.INV(C21/2)</f>
        <v>-1.8807936081512509</v>
      </c>
      <c r="D22" s="21"/>
      <c r="F22" s="49"/>
      <c r="G22" s="38"/>
      <c r="H22" s="45"/>
    </row>
    <row r="23" spans="2:8" ht="15" x14ac:dyDescent="0.25">
      <c r="B23" s="37" t="s">
        <v>351</v>
      </c>
      <c r="C23" s="38"/>
      <c r="D23" s="21"/>
      <c r="F23" s="37"/>
      <c r="G23" s="38"/>
      <c r="H23" s="45"/>
    </row>
    <row r="24" spans="2:8" ht="15" x14ac:dyDescent="0.25">
      <c r="B24" s="39" t="s">
        <v>346</v>
      </c>
      <c r="C24" s="40">
        <v>0.5</v>
      </c>
      <c r="D24" s="21"/>
      <c r="F24" s="50"/>
      <c r="G24" s="51"/>
      <c r="H24" s="45"/>
    </row>
    <row r="25" spans="2:8" ht="17.25" x14ac:dyDescent="0.25">
      <c r="B25" s="39" t="s">
        <v>343</v>
      </c>
      <c r="C25" s="41">
        <v>2108</v>
      </c>
      <c r="D25" s="86">
        <v>1</v>
      </c>
      <c r="F25" s="50"/>
      <c r="G25" s="22"/>
      <c r="H25" s="45"/>
    </row>
    <row r="26" spans="2:8" ht="15" x14ac:dyDescent="0.25">
      <c r="B26" s="42" t="s">
        <v>341</v>
      </c>
      <c r="C26" s="34">
        <v>0.06</v>
      </c>
      <c r="D26" s="21"/>
      <c r="F26" s="52"/>
      <c r="G26" s="48"/>
      <c r="H26" s="45"/>
    </row>
    <row r="27" spans="2:8" ht="15" x14ac:dyDescent="0.25">
      <c r="B27" s="21"/>
      <c r="C27" s="23"/>
      <c r="D27" s="21"/>
      <c r="F27" s="45"/>
      <c r="G27" s="45"/>
      <c r="H27" s="45"/>
    </row>
    <row r="28" spans="2:8" x14ac:dyDescent="0.25">
      <c r="B28" s="25" t="s">
        <v>352</v>
      </c>
      <c r="C28" s="26"/>
      <c r="D28" s="27"/>
      <c r="F28" s="44"/>
      <c r="G28" s="38"/>
      <c r="H28" s="53"/>
    </row>
    <row r="29" spans="2:8" x14ac:dyDescent="0.25">
      <c r="B29" s="39" t="s">
        <v>344</v>
      </c>
      <c r="C29" s="28">
        <f>ROUNDUP((C25*C22^2*C24*(1-C24))/((C25-1)*C26^2)+(C22^2*C24*(1-C24)),0)</f>
        <v>247</v>
      </c>
      <c r="D29" s="43" t="s">
        <v>353</v>
      </c>
      <c r="F29" s="50"/>
      <c r="G29" s="31"/>
      <c r="H29" s="43"/>
    </row>
    <row r="30" spans="2:8" x14ac:dyDescent="0.25">
      <c r="F30" s="45"/>
      <c r="G30" s="45"/>
      <c r="H30" s="45"/>
    </row>
    <row r="32" spans="2:8" ht="91.5" customHeight="1" x14ac:dyDescent="0.25">
      <c r="B32" s="161" t="s">
        <v>368</v>
      </c>
      <c r="C32" s="161"/>
      <c r="D32" s="161"/>
      <c r="E32" s="161"/>
      <c r="F32" s="161"/>
      <c r="G32" s="161"/>
      <c r="H32" s="161"/>
    </row>
  </sheetData>
  <mergeCells count="2">
    <mergeCell ref="B3:E4"/>
    <mergeCell ref="B32:H32"/>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8"/>
  <sheetViews>
    <sheetView showGridLines="0" topLeftCell="C13" zoomScale="115" zoomScaleNormal="115" workbookViewId="0">
      <selection activeCell="N19" sqref="N19:N26"/>
    </sheetView>
  </sheetViews>
  <sheetFormatPr baseColWidth="10" defaultColWidth="11" defaultRowHeight="12" x14ac:dyDescent="0.2"/>
  <cols>
    <col min="1" max="1" width="4" style="90" customWidth="1"/>
    <col min="2" max="2" width="44" style="90" bestFit="1" customWidth="1"/>
    <col min="3" max="9" width="13.125" style="90" customWidth="1"/>
    <col min="10" max="10" width="7.625" style="90" customWidth="1"/>
    <col min="11" max="11" width="3" style="90" customWidth="1"/>
    <col min="12" max="12" width="13.125" style="90" customWidth="1"/>
    <col min="13" max="13" width="9.625" style="90" customWidth="1"/>
    <col min="14" max="16384" width="11" style="90"/>
  </cols>
  <sheetData>
    <row r="1" spans="2:11" x14ac:dyDescent="0.2">
      <c r="B1" s="89"/>
      <c r="C1" s="89"/>
      <c r="D1" s="89"/>
      <c r="E1" s="89"/>
      <c r="F1" s="89"/>
      <c r="G1" s="89"/>
      <c r="H1" s="89"/>
      <c r="I1" s="89"/>
      <c r="J1" s="89"/>
      <c r="K1" s="89"/>
    </row>
    <row r="2" spans="2:11" x14ac:dyDescent="0.2">
      <c r="B2" s="91" t="s">
        <v>362</v>
      </c>
      <c r="C2" s="92"/>
      <c r="D2" s="92"/>
      <c r="E2" s="92"/>
      <c r="F2" s="92"/>
      <c r="G2" s="92"/>
      <c r="H2" s="92"/>
      <c r="I2" s="92"/>
      <c r="J2" s="92"/>
      <c r="K2" s="92"/>
    </row>
    <row r="3" spans="2:11" ht="15" customHeight="1" x14ac:dyDescent="0.2">
      <c r="B3" s="89" t="s">
        <v>0</v>
      </c>
      <c r="C3" s="92"/>
      <c r="D3" s="92"/>
      <c r="E3" s="92"/>
      <c r="F3" s="92"/>
      <c r="G3" s="92"/>
      <c r="H3" s="92"/>
      <c r="I3" s="92"/>
      <c r="J3" s="92"/>
      <c r="K3" s="89"/>
    </row>
    <row r="4" spans="2:11" ht="10.5" customHeight="1" x14ac:dyDescent="0.2">
      <c r="B4" s="89" t="s">
        <v>1</v>
      </c>
      <c r="C4" s="92"/>
      <c r="D4" s="92"/>
      <c r="E4" s="92"/>
      <c r="F4" s="92"/>
      <c r="G4" s="92"/>
      <c r="H4" s="92"/>
      <c r="I4" s="92"/>
      <c r="J4" s="92"/>
      <c r="K4" s="92"/>
    </row>
    <row r="5" spans="2:11" x14ac:dyDescent="0.2">
      <c r="B5" s="92" t="s">
        <v>2</v>
      </c>
      <c r="C5" s="92"/>
      <c r="D5" s="92"/>
      <c r="E5" s="92"/>
      <c r="F5" s="92"/>
      <c r="G5" s="92"/>
      <c r="H5" s="92"/>
      <c r="I5" s="92"/>
      <c r="J5" s="92"/>
      <c r="K5" s="92"/>
    </row>
    <row r="6" spans="2:11" ht="11.25" customHeight="1" x14ac:dyDescent="0.2">
      <c r="B6" s="89" t="s">
        <v>36</v>
      </c>
      <c r="C6" s="92"/>
      <c r="D6" s="92"/>
      <c r="E6" s="92"/>
      <c r="F6" s="92"/>
      <c r="G6" s="92"/>
      <c r="H6" s="92"/>
      <c r="I6" s="92"/>
      <c r="J6" s="92"/>
      <c r="K6" s="92"/>
    </row>
    <row r="7" spans="2:11" x14ac:dyDescent="0.2">
      <c r="B7" s="89" t="s">
        <v>37</v>
      </c>
      <c r="C7" s="92"/>
      <c r="D7" s="92"/>
      <c r="E7" s="92"/>
      <c r="F7" s="92"/>
      <c r="G7" s="92"/>
      <c r="H7" s="92"/>
      <c r="I7" s="92"/>
      <c r="J7" s="92"/>
      <c r="K7" s="92"/>
    </row>
    <row r="8" spans="2:11" ht="12.75" customHeight="1" x14ac:dyDescent="0.2">
      <c r="B8" s="134"/>
      <c r="C8" s="134"/>
      <c r="D8" s="134"/>
      <c r="E8" s="134"/>
      <c r="F8" s="134"/>
      <c r="G8" s="134"/>
      <c r="H8" s="134"/>
      <c r="I8" s="134"/>
      <c r="J8" s="134"/>
      <c r="K8" s="89"/>
    </row>
    <row r="9" spans="2:11" ht="15" customHeight="1" x14ac:dyDescent="0.2">
      <c r="B9" s="94" t="s">
        <v>3</v>
      </c>
      <c r="C9" s="95">
        <v>138490511244</v>
      </c>
      <c r="D9" s="95">
        <v>158283731419</v>
      </c>
      <c r="E9" s="95">
        <v>144536531197</v>
      </c>
      <c r="F9" s="95">
        <v>137792005487</v>
      </c>
      <c r="G9" s="95">
        <v>137287587900</v>
      </c>
      <c r="H9" s="95">
        <v>136966682245</v>
      </c>
      <c r="I9" s="95">
        <v>136527741127</v>
      </c>
      <c r="J9" s="96" t="s">
        <v>4</v>
      </c>
      <c r="K9" s="97"/>
    </row>
    <row r="10" spans="2:11" ht="15" customHeight="1" x14ac:dyDescent="0.2">
      <c r="B10" s="98" t="s">
        <v>5</v>
      </c>
      <c r="C10" s="95">
        <v>28549732982</v>
      </c>
      <c r="D10" s="95">
        <v>36297572103</v>
      </c>
      <c r="E10" s="95">
        <v>33358140430</v>
      </c>
      <c r="F10" s="95">
        <v>32538408986</v>
      </c>
      <c r="G10" s="95">
        <v>32473584623</v>
      </c>
      <c r="H10" s="95">
        <v>32383678383</v>
      </c>
      <c r="I10" s="95">
        <v>32298853681</v>
      </c>
      <c r="J10" s="96" t="s">
        <v>6</v>
      </c>
      <c r="K10" s="97"/>
    </row>
    <row r="11" spans="2:11" ht="15" customHeight="1" x14ac:dyDescent="0.2">
      <c r="B11" s="98" t="s">
        <v>7</v>
      </c>
      <c r="C11" s="95">
        <v>22770590359</v>
      </c>
      <c r="D11" s="95">
        <v>28983476105</v>
      </c>
      <c r="E11" s="95">
        <v>26729234928</v>
      </c>
      <c r="F11" s="95">
        <v>26144845702</v>
      </c>
      <c r="G11" s="95">
        <v>26095589399</v>
      </c>
      <c r="H11" s="95">
        <v>26030816372</v>
      </c>
      <c r="I11" s="95">
        <v>25964974129</v>
      </c>
      <c r="J11" s="96" t="s">
        <v>8</v>
      </c>
      <c r="K11" s="97"/>
    </row>
    <row r="12" spans="2:11" ht="15" customHeight="1" x14ac:dyDescent="0.2">
      <c r="B12" s="98" t="s">
        <v>9</v>
      </c>
      <c r="C12" s="95">
        <v>2053251116</v>
      </c>
      <c r="D12" s="95">
        <v>2391157587</v>
      </c>
      <c r="E12" s="95">
        <v>2197115109</v>
      </c>
      <c r="F12" s="95">
        <v>2153715028</v>
      </c>
      <c r="G12" s="95">
        <v>2150114939</v>
      </c>
      <c r="H12" s="95">
        <v>2146068526</v>
      </c>
      <c r="I12" s="95">
        <v>2141359883</v>
      </c>
      <c r="J12" s="96" t="s">
        <v>8</v>
      </c>
      <c r="K12" s="97"/>
    </row>
    <row r="13" spans="2:11" ht="15" customHeight="1" x14ac:dyDescent="0.2">
      <c r="B13" s="98" t="s">
        <v>10</v>
      </c>
      <c r="C13" s="95">
        <v>642590165</v>
      </c>
      <c r="D13" s="95">
        <v>882154697</v>
      </c>
      <c r="E13" s="95">
        <v>837710534</v>
      </c>
      <c r="F13" s="95">
        <v>828176751</v>
      </c>
      <c r="G13" s="95">
        <v>826898696</v>
      </c>
      <c r="H13" s="95">
        <v>825963329</v>
      </c>
      <c r="I13" s="95">
        <v>823600721</v>
      </c>
      <c r="J13" s="96" t="s">
        <v>11</v>
      </c>
      <c r="K13" s="97"/>
    </row>
    <row r="14" spans="2:11" ht="15" customHeight="1" x14ac:dyDescent="0.2">
      <c r="B14" s="98" t="s">
        <v>12</v>
      </c>
      <c r="C14" s="95">
        <v>389364555</v>
      </c>
      <c r="D14" s="95">
        <v>564718366</v>
      </c>
      <c r="E14" s="95">
        <v>537712622</v>
      </c>
      <c r="F14" s="95">
        <v>533133596</v>
      </c>
      <c r="G14" s="95">
        <v>532401194</v>
      </c>
      <c r="H14" s="95">
        <v>531871929</v>
      </c>
      <c r="I14" s="95">
        <v>530620463</v>
      </c>
      <c r="J14" s="96" t="s">
        <v>13</v>
      </c>
      <c r="K14" s="97"/>
    </row>
    <row r="15" spans="2:11" ht="15" customHeight="1" x14ac:dyDescent="0.2">
      <c r="B15" s="98" t="s">
        <v>14</v>
      </c>
      <c r="C15" s="95">
        <v>213885644</v>
      </c>
      <c r="D15" s="95">
        <v>294641379</v>
      </c>
      <c r="E15" s="95">
        <v>281182490</v>
      </c>
      <c r="F15" s="95">
        <v>280092531</v>
      </c>
      <c r="G15" s="95">
        <v>280092531</v>
      </c>
      <c r="H15" s="95">
        <v>279939661</v>
      </c>
      <c r="I15" s="95">
        <v>279283849</v>
      </c>
      <c r="J15" s="96" t="s">
        <v>15</v>
      </c>
      <c r="K15" s="97"/>
    </row>
    <row r="16" spans="2:11" ht="15" customHeight="1" x14ac:dyDescent="0.2">
      <c r="B16" s="99" t="s">
        <v>65</v>
      </c>
      <c r="C16" s="100">
        <v>4066346</v>
      </c>
      <c r="D16" s="100">
        <v>7763202</v>
      </c>
      <c r="E16" s="100">
        <v>7390620</v>
      </c>
      <c r="F16" s="100">
        <v>7389600</v>
      </c>
      <c r="G16" s="100">
        <v>7389600</v>
      </c>
      <c r="H16" s="100">
        <v>7389600</v>
      </c>
      <c r="I16" s="100">
        <v>7388060</v>
      </c>
      <c r="J16" s="101" t="s">
        <v>64</v>
      </c>
      <c r="K16" s="129"/>
    </row>
    <row r="17" spans="2:14" ht="15" customHeight="1" x14ac:dyDescent="0.2">
      <c r="B17" s="102"/>
      <c r="C17" s="103"/>
      <c r="D17" s="103"/>
      <c r="E17" s="103"/>
      <c r="F17" s="103"/>
      <c r="G17" s="103"/>
      <c r="H17" s="103"/>
      <c r="I17" s="103"/>
      <c r="J17" s="104"/>
      <c r="K17" s="129"/>
    </row>
    <row r="18" spans="2:14" ht="13.5" customHeight="1" thickBot="1" x14ac:dyDescent="0.25">
      <c r="B18" s="166" t="s">
        <v>364</v>
      </c>
      <c r="C18" s="166" t="s">
        <v>385</v>
      </c>
      <c r="D18" s="166" t="s">
        <v>386</v>
      </c>
      <c r="E18" s="166" t="s">
        <v>387</v>
      </c>
      <c r="F18" s="166" t="s">
        <v>388</v>
      </c>
      <c r="G18" s="166" t="s">
        <v>16</v>
      </c>
      <c r="H18" s="169"/>
      <c r="I18" s="166"/>
      <c r="J18" s="166" t="s">
        <v>389</v>
      </c>
      <c r="K18" s="105"/>
      <c r="L18" s="106" t="s">
        <v>390</v>
      </c>
      <c r="M18" s="107">
        <v>3950</v>
      </c>
    </row>
    <row r="19" spans="2:14" ht="51" thickBot="1" x14ac:dyDescent="0.25">
      <c r="B19" s="167"/>
      <c r="C19" s="168"/>
      <c r="D19" s="168"/>
      <c r="E19" s="167"/>
      <c r="F19" s="167"/>
      <c r="G19" s="108" t="s">
        <v>391</v>
      </c>
      <c r="H19" s="109" t="s">
        <v>392</v>
      </c>
      <c r="I19" s="110" t="s">
        <v>393</v>
      </c>
      <c r="J19" s="167"/>
      <c r="K19" s="105"/>
      <c r="L19" s="111" t="s">
        <v>394</v>
      </c>
      <c r="M19" s="111" t="s">
        <v>216</v>
      </c>
      <c r="N19" s="64" t="s">
        <v>38</v>
      </c>
    </row>
    <row r="20" spans="2:14" ht="16.5" customHeight="1" x14ac:dyDescent="0.2">
      <c r="B20" s="135" t="s">
        <v>63</v>
      </c>
      <c r="C20" s="136">
        <v>3307900</v>
      </c>
      <c r="D20" s="136">
        <v>3909440</v>
      </c>
      <c r="E20" s="136">
        <v>3777937</v>
      </c>
      <c r="F20" s="136">
        <v>3776918</v>
      </c>
      <c r="G20" s="137">
        <v>3776918</v>
      </c>
      <c r="H20" s="138">
        <v>3776918</v>
      </c>
      <c r="I20" s="139">
        <v>3775378</v>
      </c>
      <c r="J20" s="140" t="s">
        <v>49</v>
      </c>
      <c r="K20" s="129"/>
      <c r="L20" s="117">
        <f>H20/12</f>
        <v>314743.16666666669</v>
      </c>
      <c r="M20" s="118" t="str">
        <f>IF(L20&gt;4*$M$18,"Auditoria","-")</f>
        <v>Auditoria</v>
      </c>
      <c r="N20" s="126" t="s">
        <v>377</v>
      </c>
    </row>
    <row r="21" spans="2:14" ht="16.5" customHeight="1" x14ac:dyDescent="0.2">
      <c r="B21" s="98" t="s">
        <v>62</v>
      </c>
      <c r="C21" s="119">
        <v>158446</v>
      </c>
      <c r="D21" s="119">
        <v>213051</v>
      </c>
      <c r="E21" s="119">
        <v>213051</v>
      </c>
      <c r="F21" s="119">
        <v>213051</v>
      </c>
      <c r="G21" s="120">
        <v>213051</v>
      </c>
      <c r="H21" s="121">
        <v>213051</v>
      </c>
      <c r="I21" s="122">
        <v>213051</v>
      </c>
      <c r="J21" s="123" t="s">
        <v>30</v>
      </c>
      <c r="K21" s="141"/>
      <c r="L21" s="107">
        <f t="shared" ref="L21:L23" si="0">H21/12</f>
        <v>17754.25</v>
      </c>
      <c r="M21" s="96" t="str">
        <f>IF(L21&gt;4*$M$18,"Auditoria","-")</f>
        <v>Auditoria</v>
      </c>
    </row>
    <row r="22" spans="2:14" ht="16.5" customHeight="1" x14ac:dyDescent="0.2">
      <c r="B22" s="98" t="s">
        <v>61</v>
      </c>
      <c r="C22" s="119">
        <v>600000</v>
      </c>
      <c r="D22" s="119">
        <v>800187</v>
      </c>
      <c r="E22" s="119">
        <v>800186</v>
      </c>
      <c r="F22" s="119">
        <v>800186</v>
      </c>
      <c r="G22" s="120">
        <v>800186</v>
      </c>
      <c r="H22" s="121">
        <v>800186</v>
      </c>
      <c r="I22" s="122">
        <v>800186</v>
      </c>
      <c r="J22" s="123" t="s">
        <v>30</v>
      </c>
      <c r="K22" s="141"/>
      <c r="L22" s="107">
        <f t="shared" si="0"/>
        <v>66682.166666666672</v>
      </c>
      <c r="M22" s="96" t="str">
        <f>IF(L22&gt;4*$M$18,"Auditoria","-")</f>
        <v>Auditoria</v>
      </c>
      <c r="N22" s="92" t="s">
        <v>395</v>
      </c>
    </row>
    <row r="23" spans="2:14" ht="24.75" thickBot="1" x14ac:dyDescent="0.25">
      <c r="B23" s="98" t="s">
        <v>60</v>
      </c>
      <c r="C23" s="123">
        <v>0</v>
      </c>
      <c r="D23" s="119">
        <v>2840524</v>
      </c>
      <c r="E23" s="119">
        <v>2599445</v>
      </c>
      <c r="F23" s="119">
        <v>2599445</v>
      </c>
      <c r="G23" s="120">
        <v>2599445</v>
      </c>
      <c r="H23" s="125">
        <v>2599445</v>
      </c>
      <c r="I23" s="122">
        <v>2599445</v>
      </c>
      <c r="J23" s="123" t="s">
        <v>59</v>
      </c>
      <c r="K23" s="124"/>
      <c r="L23" s="107">
        <f t="shared" si="0"/>
        <v>216620.41666666666</v>
      </c>
      <c r="M23" s="96" t="str">
        <f>IF(L23&gt;4*$M$18,"Auditoria","-")</f>
        <v>Auditoria</v>
      </c>
      <c r="N23" s="92"/>
    </row>
    <row r="24" spans="2:14" ht="240" x14ac:dyDescent="0.2">
      <c r="B24" s="64" t="s">
        <v>38</v>
      </c>
      <c r="N24" s="92" t="s">
        <v>396</v>
      </c>
    </row>
    <row r="25" spans="2:14" x14ac:dyDescent="0.2">
      <c r="B25" s="126" t="s">
        <v>377</v>
      </c>
      <c r="N25" s="92"/>
    </row>
    <row r="26" spans="2:14" ht="409.5" x14ac:dyDescent="0.2">
      <c r="M26" s="142"/>
      <c r="N26" s="92" t="s">
        <v>397</v>
      </c>
    </row>
    <row r="27" spans="2:14" ht="84" x14ac:dyDescent="0.2">
      <c r="B27" s="143" t="s">
        <v>395</v>
      </c>
    </row>
    <row r="28" spans="2:14" x14ac:dyDescent="0.2">
      <c r="B28" s="92"/>
    </row>
    <row r="29" spans="2:14" ht="60" x14ac:dyDescent="0.2">
      <c r="B29" s="92" t="s">
        <v>396</v>
      </c>
    </row>
    <row r="30" spans="2:14" x14ac:dyDescent="0.2">
      <c r="B30" s="92"/>
    </row>
    <row r="31" spans="2:14" ht="108" x14ac:dyDescent="0.2">
      <c r="B31" s="92" t="s">
        <v>397</v>
      </c>
    </row>
    <row r="32" spans="2:14" x14ac:dyDescent="0.2">
      <c r="B32" s="92"/>
    </row>
    <row r="33" spans="2:2" ht="180" x14ac:dyDescent="0.2">
      <c r="B33" s="92" t="s">
        <v>398</v>
      </c>
    </row>
    <row r="34" spans="2:2" x14ac:dyDescent="0.2">
      <c r="B34" s="92"/>
    </row>
    <row r="35" spans="2:2" ht="120" x14ac:dyDescent="0.2">
      <c r="B35" s="92" t="s">
        <v>399</v>
      </c>
    </row>
    <row r="36" spans="2:2" ht="24" x14ac:dyDescent="0.2">
      <c r="B36" s="92" t="s">
        <v>400</v>
      </c>
    </row>
    <row r="38" spans="2:2" ht="48" x14ac:dyDescent="0.2">
      <c r="B38" s="92" t="s">
        <v>401</v>
      </c>
    </row>
  </sheetData>
  <mergeCells count="7">
    <mergeCell ref="J18:J19"/>
    <mergeCell ref="B18:B19"/>
    <mergeCell ref="C18:C19"/>
    <mergeCell ref="D18:D19"/>
    <mergeCell ref="E18:E19"/>
    <mergeCell ref="F18:F19"/>
    <mergeCell ref="G18:I18"/>
  </mergeCells>
  <hyperlinks>
    <hyperlink ref="B24" r:id="rId1"/>
    <hyperlink ref="N19" r:id="rId2"/>
  </hyperlink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2"/>
  <sheetViews>
    <sheetView showGridLines="0" topLeftCell="C31" zoomScale="115" zoomScaleNormal="115" workbookViewId="0">
      <selection activeCell="B2" sqref="B2:M39"/>
    </sheetView>
  </sheetViews>
  <sheetFormatPr baseColWidth="10" defaultColWidth="11" defaultRowHeight="12" x14ac:dyDescent="0.2"/>
  <cols>
    <col min="1" max="1" width="5.75" style="90" customWidth="1"/>
    <col min="2" max="2" width="50.375" style="90" customWidth="1"/>
    <col min="3" max="5" width="11" style="90" bestFit="1" customWidth="1"/>
    <col min="6" max="6" width="14.375" style="90" bestFit="1" customWidth="1"/>
    <col min="7" max="7" width="17.375" style="90" customWidth="1"/>
    <col min="8" max="9" width="11" style="90" bestFit="1" customWidth="1"/>
    <col min="10" max="10" width="8" style="90" bestFit="1" customWidth="1"/>
    <col min="11" max="11" width="4.25" style="90" customWidth="1"/>
    <col min="12" max="16384" width="11" style="90"/>
  </cols>
  <sheetData>
    <row r="1" spans="2:11" x14ac:dyDescent="0.2">
      <c r="B1" s="89"/>
      <c r="C1" s="89"/>
      <c r="D1" s="89"/>
      <c r="E1" s="89"/>
      <c r="F1" s="89"/>
      <c r="G1" s="89"/>
      <c r="H1" s="89"/>
      <c r="I1" s="89"/>
      <c r="J1" s="89"/>
      <c r="K1" s="89"/>
    </row>
    <row r="2" spans="2:11" x14ac:dyDescent="0.2">
      <c r="B2" s="91" t="s">
        <v>362</v>
      </c>
      <c r="C2" s="89"/>
      <c r="D2" s="89"/>
      <c r="E2" s="89"/>
      <c r="F2" s="89"/>
      <c r="G2" s="89"/>
      <c r="H2" s="89"/>
      <c r="I2" s="89"/>
      <c r="J2" s="89"/>
      <c r="K2" s="92"/>
    </row>
    <row r="3" spans="2:11" ht="15" customHeight="1" x14ac:dyDescent="0.2">
      <c r="B3" s="89" t="s">
        <v>0</v>
      </c>
      <c r="C3" s="89"/>
      <c r="D3" s="89"/>
      <c r="E3" s="89"/>
      <c r="F3" s="89"/>
      <c r="G3" s="89"/>
      <c r="H3" s="89"/>
      <c r="I3" s="89"/>
      <c r="J3" s="89"/>
      <c r="K3" s="89"/>
    </row>
    <row r="4" spans="2:11" ht="10.5" customHeight="1" x14ac:dyDescent="0.2">
      <c r="B4" s="89" t="s">
        <v>1</v>
      </c>
      <c r="C4" s="89"/>
      <c r="D4" s="89"/>
      <c r="E4" s="89"/>
      <c r="F4" s="89"/>
      <c r="G4" s="89"/>
      <c r="H4" s="89"/>
      <c r="I4" s="89"/>
      <c r="J4" s="89"/>
      <c r="K4" s="92"/>
    </row>
    <row r="5" spans="2:11" x14ac:dyDescent="0.2">
      <c r="B5" s="92" t="s">
        <v>2</v>
      </c>
      <c r="C5" s="89"/>
      <c r="D5" s="89"/>
      <c r="E5" s="89"/>
      <c r="F5" s="89"/>
      <c r="G5" s="89"/>
      <c r="H5" s="89"/>
      <c r="I5" s="89"/>
      <c r="J5" s="89"/>
      <c r="K5" s="92"/>
    </row>
    <row r="6" spans="2:11" ht="11.25" customHeight="1" x14ac:dyDescent="0.2">
      <c r="B6" s="89" t="s">
        <v>36</v>
      </c>
      <c r="C6" s="89"/>
      <c r="D6" s="89"/>
      <c r="E6" s="89"/>
      <c r="F6" s="89"/>
      <c r="G6" s="89"/>
      <c r="H6" s="89"/>
      <c r="I6" s="89"/>
      <c r="J6" s="89"/>
      <c r="K6" s="92"/>
    </row>
    <row r="7" spans="2:11" x14ac:dyDescent="0.2">
      <c r="B7" s="89" t="s">
        <v>37</v>
      </c>
      <c r="C7" s="89"/>
      <c r="D7" s="89"/>
      <c r="E7" s="89"/>
      <c r="F7" s="89"/>
      <c r="G7" s="89"/>
      <c r="H7" s="89"/>
      <c r="I7" s="89"/>
      <c r="J7" s="89"/>
      <c r="K7" s="92"/>
    </row>
    <row r="8" spans="2:11" ht="12.75" customHeight="1" x14ac:dyDescent="0.2">
      <c r="B8" s="93"/>
      <c r="C8" s="93"/>
      <c r="D8" s="93"/>
      <c r="E8" s="93"/>
      <c r="F8" s="93"/>
      <c r="G8" s="93"/>
      <c r="H8" s="93"/>
      <c r="I8" s="93"/>
      <c r="J8" s="93"/>
      <c r="K8" s="89"/>
    </row>
    <row r="9" spans="2:11" ht="15" customHeight="1" x14ac:dyDescent="0.2">
      <c r="B9" s="94" t="s">
        <v>3</v>
      </c>
      <c r="C9" s="95">
        <v>138490511244</v>
      </c>
      <c r="D9" s="95">
        <v>158283731419</v>
      </c>
      <c r="E9" s="95">
        <v>144536531197</v>
      </c>
      <c r="F9" s="95">
        <v>137792005487</v>
      </c>
      <c r="G9" s="95">
        <v>137287587900</v>
      </c>
      <c r="H9" s="95">
        <v>136966682245</v>
      </c>
      <c r="I9" s="95">
        <v>136527741127</v>
      </c>
      <c r="J9" s="96" t="s">
        <v>4</v>
      </c>
      <c r="K9" s="97"/>
    </row>
    <row r="10" spans="2:11" ht="15" customHeight="1" x14ac:dyDescent="0.2">
      <c r="B10" s="98" t="s">
        <v>5</v>
      </c>
      <c r="C10" s="95">
        <v>28549732982</v>
      </c>
      <c r="D10" s="95">
        <v>36297572103</v>
      </c>
      <c r="E10" s="95">
        <v>33358140430</v>
      </c>
      <c r="F10" s="95">
        <v>32538408986</v>
      </c>
      <c r="G10" s="95">
        <v>32473584623</v>
      </c>
      <c r="H10" s="95">
        <v>32383678383</v>
      </c>
      <c r="I10" s="95">
        <v>32298853681</v>
      </c>
      <c r="J10" s="96" t="s">
        <v>6</v>
      </c>
      <c r="K10" s="97"/>
    </row>
    <row r="11" spans="2:11" ht="15" customHeight="1" x14ac:dyDescent="0.2">
      <c r="B11" s="98" t="s">
        <v>7</v>
      </c>
      <c r="C11" s="95">
        <v>22770590359</v>
      </c>
      <c r="D11" s="95">
        <v>28983476105</v>
      </c>
      <c r="E11" s="95">
        <v>26729234928</v>
      </c>
      <c r="F11" s="95">
        <v>26144845702</v>
      </c>
      <c r="G11" s="95">
        <v>26095589399</v>
      </c>
      <c r="H11" s="95">
        <v>26030816372</v>
      </c>
      <c r="I11" s="95">
        <v>25964974129</v>
      </c>
      <c r="J11" s="96" t="s">
        <v>8</v>
      </c>
      <c r="K11" s="97"/>
    </row>
    <row r="12" spans="2:11" ht="15" customHeight="1" x14ac:dyDescent="0.2">
      <c r="B12" s="98" t="s">
        <v>9</v>
      </c>
      <c r="C12" s="95">
        <v>2053251116</v>
      </c>
      <c r="D12" s="95">
        <v>2391157587</v>
      </c>
      <c r="E12" s="95">
        <v>2197115109</v>
      </c>
      <c r="F12" s="95">
        <v>2153715028</v>
      </c>
      <c r="G12" s="95">
        <v>2150114939</v>
      </c>
      <c r="H12" s="95">
        <v>2146068526</v>
      </c>
      <c r="I12" s="95">
        <v>2141359883</v>
      </c>
      <c r="J12" s="96" t="s">
        <v>8</v>
      </c>
      <c r="K12" s="97"/>
    </row>
    <row r="13" spans="2:11" ht="15" customHeight="1" x14ac:dyDescent="0.2">
      <c r="B13" s="98" t="s">
        <v>10</v>
      </c>
      <c r="C13" s="95">
        <v>642590165</v>
      </c>
      <c r="D13" s="95">
        <v>882154697</v>
      </c>
      <c r="E13" s="95">
        <v>837710534</v>
      </c>
      <c r="F13" s="95">
        <v>828176751</v>
      </c>
      <c r="G13" s="95">
        <v>826898696</v>
      </c>
      <c r="H13" s="95">
        <v>825963329</v>
      </c>
      <c r="I13" s="95">
        <v>823600721</v>
      </c>
      <c r="J13" s="96" t="s">
        <v>11</v>
      </c>
      <c r="K13" s="97"/>
    </row>
    <row r="14" spans="2:11" ht="15" customHeight="1" x14ac:dyDescent="0.2">
      <c r="B14" s="98" t="s">
        <v>12</v>
      </c>
      <c r="C14" s="95">
        <v>389364555</v>
      </c>
      <c r="D14" s="95">
        <v>564718366</v>
      </c>
      <c r="E14" s="95">
        <v>537712622</v>
      </c>
      <c r="F14" s="95">
        <v>533133596</v>
      </c>
      <c r="G14" s="95">
        <v>532401194</v>
      </c>
      <c r="H14" s="95">
        <v>531871929</v>
      </c>
      <c r="I14" s="95">
        <v>530620463</v>
      </c>
      <c r="J14" s="96" t="s">
        <v>13</v>
      </c>
      <c r="K14" s="97"/>
    </row>
    <row r="15" spans="2:11" ht="15" customHeight="1" x14ac:dyDescent="0.2">
      <c r="B15" s="98" t="s">
        <v>14</v>
      </c>
      <c r="C15" s="95">
        <v>213885644</v>
      </c>
      <c r="D15" s="95">
        <v>294641379</v>
      </c>
      <c r="E15" s="95">
        <v>281182490</v>
      </c>
      <c r="F15" s="95">
        <v>280092531</v>
      </c>
      <c r="G15" s="95">
        <v>280092531</v>
      </c>
      <c r="H15" s="95">
        <v>279939661</v>
      </c>
      <c r="I15" s="95">
        <v>279283849</v>
      </c>
      <c r="J15" s="96" t="s">
        <v>15</v>
      </c>
      <c r="K15" s="97"/>
    </row>
    <row r="16" spans="2:11" ht="15" customHeight="1" x14ac:dyDescent="0.2">
      <c r="B16" s="98" t="s">
        <v>66</v>
      </c>
      <c r="C16" s="95">
        <v>8183929</v>
      </c>
      <c r="D16" s="95">
        <v>15679972</v>
      </c>
      <c r="E16" s="95">
        <v>15635094</v>
      </c>
      <c r="F16" s="95">
        <v>15635094</v>
      </c>
      <c r="G16" s="95">
        <v>15635094</v>
      </c>
      <c r="H16" s="95">
        <v>15634104</v>
      </c>
      <c r="I16" s="95">
        <v>15633376</v>
      </c>
      <c r="J16" s="96" t="s">
        <v>67</v>
      </c>
      <c r="K16" s="97"/>
    </row>
    <row r="17" spans="2:13" ht="15" customHeight="1" x14ac:dyDescent="0.2">
      <c r="B17" s="99" t="s">
        <v>68</v>
      </c>
      <c r="C17" s="100">
        <v>8049529</v>
      </c>
      <c r="D17" s="100">
        <v>15466885</v>
      </c>
      <c r="E17" s="100">
        <v>15441195</v>
      </c>
      <c r="F17" s="100">
        <v>15441195</v>
      </c>
      <c r="G17" s="100">
        <v>15441195</v>
      </c>
      <c r="H17" s="100">
        <v>15440205</v>
      </c>
      <c r="I17" s="100">
        <v>15439477</v>
      </c>
      <c r="J17" s="101" t="s">
        <v>69</v>
      </c>
      <c r="K17" s="97"/>
    </row>
    <row r="18" spans="2:13" ht="15" customHeight="1" x14ac:dyDescent="0.2">
      <c r="B18" s="102"/>
      <c r="C18" s="103"/>
      <c r="D18" s="103"/>
      <c r="E18" s="103"/>
      <c r="F18" s="103"/>
      <c r="G18" s="103"/>
      <c r="H18" s="103"/>
      <c r="I18" s="103"/>
      <c r="J18" s="104"/>
      <c r="K18" s="129"/>
    </row>
    <row r="19" spans="2:13" ht="13.5" customHeight="1" thickBot="1" x14ac:dyDescent="0.25">
      <c r="B19" s="166" t="s">
        <v>364</v>
      </c>
      <c r="C19" s="166" t="s">
        <v>385</v>
      </c>
      <c r="D19" s="166" t="s">
        <v>386</v>
      </c>
      <c r="E19" s="166" t="s">
        <v>387</v>
      </c>
      <c r="F19" s="166" t="s">
        <v>388</v>
      </c>
      <c r="G19" s="166" t="s">
        <v>16</v>
      </c>
      <c r="H19" s="169"/>
      <c r="I19" s="166"/>
      <c r="J19" s="166" t="s">
        <v>389</v>
      </c>
      <c r="K19" s="105"/>
      <c r="L19" s="106" t="s">
        <v>390</v>
      </c>
      <c r="M19" s="107">
        <v>3950</v>
      </c>
    </row>
    <row r="20" spans="2:13" ht="39" thickBot="1" x14ac:dyDescent="0.25">
      <c r="B20" s="167"/>
      <c r="C20" s="168"/>
      <c r="D20" s="168"/>
      <c r="E20" s="167"/>
      <c r="F20" s="167"/>
      <c r="G20" s="108" t="s">
        <v>391</v>
      </c>
      <c r="H20" s="109" t="s">
        <v>392</v>
      </c>
      <c r="I20" s="110" t="s">
        <v>393</v>
      </c>
      <c r="J20" s="167"/>
      <c r="K20" s="105"/>
      <c r="L20" s="111" t="s">
        <v>394</v>
      </c>
      <c r="M20" s="144" t="s">
        <v>216</v>
      </c>
    </row>
    <row r="21" spans="2:13" ht="16.5" customHeight="1" x14ac:dyDescent="0.2">
      <c r="B21" s="98" t="s">
        <v>70</v>
      </c>
      <c r="C21" s="112">
        <v>1154134</v>
      </c>
      <c r="D21" s="112">
        <v>6981820</v>
      </c>
      <c r="E21" s="112">
        <v>6981464</v>
      </c>
      <c r="F21" s="112">
        <v>6981464</v>
      </c>
      <c r="G21" s="113">
        <v>6981464</v>
      </c>
      <c r="H21" s="114">
        <v>6980474</v>
      </c>
      <c r="I21" s="115">
        <v>6979974</v>
      </c>
      <c r="J21" s="116" t="s">
        <v>30</v>
      </c>
      <c r="K21" s="129"/>
      <c r="L21" s="107">
        <f>H21/12</f>
        <v>581706.16666666663</v>
      </c>
      <c r="M21" s="96" t="str">
        <f t="shared" ref="M21:M37" si="0">IF(L21&gt;4*$M$19,"Auditoria","-")</f>
        <v>Auditoria</v>
      </c>
    </row>
    <row r="22" spans="2:13" ht="16.5" customHeight="1" x14ac:dyDescent="0.2">
      <c r="B22" s="98" t="s">
        <v>71</v>
      </c>
      <c r="C22" s="119">
        <v>1878425</v>
      </c>
      <c r="D22" s="119">
        <v>2341649</v>
      </c>
      <c r="E22" s="119">
        <v>2319372</v>
      </c>
      <c r="F22" s="119">
        <v>2319372</v>
      </c>
      <c r="G22" s="120">
        <v>2319372</v>
      </c>
      <c r="H22" s="121">
        <v>2319372</v>
      </c>
      <c r="I22" s="122">
        <v>2319372</v>
      </c>
      <c r="J22" s="123" t="s">
        <v>72</v>
      </c>
      <c r="K22" s="124"/>
      <c r="L22" s="107">
        <f t="shared" ref="L22:L37" si="1">H22/12</f>
        <v>193281</v>
      </c>
      <c r="M22" s="96" t="str">
        <f t="shared" si="0"/>
        <v>Auditoria</v>
      </c>
    </row>
    <row r="23" spans="2:13" ht="16.5" customHeight="1" x14ac:dyDescent="0.2">
      <c r="B23" s="98" t="s">
        <v>73</v>
      </c>
      <c r="C23" s="119">
        <v>370000</v>
      </c>
      <c r="D23" s="119">
        <v>486761</v>
      </c>
      <c r="E23" s="119">
        <v>486761</v>
      </c>
      <c r="F23" s="119">
        <v>486761</v>
      </c>
      <c r="G23" s="120">
        <v>486761</v>
      </c>
      <c r="H23" s="121">
        <v>486761</v>
      </c>
      <c r="I23" s="122">
        <v>486761</v>
      </c>
      <c r="J23" s="123" t="s">
        <v>30</v>
      </c>
      <c r="K23" s="124"/>
      <c r="L23" s="107">
        <f t="shared" si="1"/>
        <v>40563.416666666664</v>
      </c>
      <c r="M23" s="96" t="str">
        <f t="shared" si="0"/>
        <v>Auditoria</v>
      </c>
    </row>
    <row r="24" spans="2:13" ht="16.5" customHeight="1" x14ac:dyDescent="0.2">
      <c r="B24" s="98" t="s">
        <v>74</v>
      </c>
      <c r="C24" s="119">
        <v>424303</v>
      </c>
      <c r="D24" s="119">
        <v>460513</v>
      </c>
      <c r="E24" s="119">
        <v>460441</v>
      </c>
      <c r="F24" s="119">
        <v>460441</v>
      </c>
      <c r="G24" s="120">
        <v>460441</v>
      </c>
      <c r="H24" s="121">
        <v>460441</v>
      </c>
      <c r="I24" s="122">
        <v>460441</v>
      </c>
      <c r="J24" s="123" t="s">
        <v>30</v>
      </c>
      <c r="K24" s="124"/>
      <c r="L24" s="107">
        <f t="shared" si="1"/>
        <v>38370.083333333336</v>
      </c>
      <c r="M24" s="96" t="str">
        <f t="shared" si="0"/>
        <v>Auditoria</v>
      </c>
    </row>
    <row r="25" spans="2:13" ht="16.5" customHeight="1" x14ac:dyDescent="0.2">
      <c r="B25" s="98" t="s">
        <v>75</v>
      </c>
      <c r="C25" s="119">
        <v>378877</v>
      </c>
      <c r="D25" s="119">
        <v>469164</v>
      </c>
      <c r="E25" s="119">
        <v>469160</v>
      </c>
      <c r="F25" s="119">
        <v>469160</v>
      </c>
      <c r="G25" s="120">
        <v>469160</v>
      </c>
      <c r="H25" s="121">
        <v>469160</v>
      </c>
      <c r="I25" s="122">
        <v>469160</v>
      </c>
      <c r="J25" s="123" t="s">
        <v>30</v>
      </c>
      <c r="K25" s="124"/>
      <c r="L25" s="107">
        <f t="shared" si="1"/>
        <v>39096.666666666664</v>
      </c>
      <c r="M25" s="96" t="str">
        <f t="shared" si="0"/>
        <v>Auditoria</v>
      </c>
    </row>
    <row r="26" spans="2:13" ht="16.5" customHeight="1" x14ac:dyDescent="0.2">
      <c r="B26" s="98" t="s">
        <v>76</v>
      </c>
      <c r="C26" s="119">
        <v>468000</v>
      </c>
      <c r="D26" s="119">
        <v>518353</v>
      </c>
      <c r="E26" s="119">
        <v>518351</v>
      </c>
      <c r="F26" s="119">
        <v>518351</v>
      </c>
      <c r="G26" s="120">
        <v>518351</v>
      </c>
      <c r="H26" s="121">
        <v>518351</v>
      </c>
      <c r="I26" s="122">
        <v>518351</v>
      </c>
      <c r="J26" s="123" t="s">
        <v>30</v>
      </c>
      <c r="K26" s="124"/>
      <c r="L26" s="107">
        <f t="shared" si="1"/>
        <v>43195.916666666664</v>
      </c>
      <c r="M26" s="96" t="str">
        <f t="shared" si="0"/>
        <v>Auditoria</v>
      </c>
    </row>
    <row r="27" spans="2:13" ht="16.5" customHeight="1" x14ac:dyDescent="0.2">
      <c r="B27" s="98" t="s">
        <v>77</v>
      </c>
      <c r="C27" s="119">
        <v>398620</v>
      </c>
      <c r="D27" s="119">
        <v>484282</v>
      </c>
      <c r="E27" s="119">
        <v>484282</v>
      </c>
      <c r="F27" s="119">
        <v>484282</v>
      </c>
      <c r="G27" s="120">
        <v>484282</v>
      </c>
      <c r="H27" s="121">
        <v>484282</v>
      </c>
      <c r="I27" s="122">
        <v>484282</v>
      </c>
      <c r="J27" s="123" t="s">
        <v>30</v>
      </c>
      <c r="K27" s="124"/>
      <c r="L27" s="107">
        <f t="shared" si="1"/>
        <v>40356.833333333336</v>
      </c>
      <c r="M27" s="96" t="str">
        <f t="shared" si="0"/>
        <v>Auditoria</v>
      </c>
    </row>
    <row r="28" spans="2:13" ht="16.5" customHeight="1" x14ac:dyDescent="0.2">
      <c r="B28" s="98" t="s">
        <v>78</v>
      </c>
      <c r="C28" s="119">
        <v>460110</v>
      </c>
      <c r="D28" s="119">
        <v>517618</v>
      </c>
      <c r="E28" s="119">
        <v>517618</v>
      </c>
      <c r="F28" s="119">
        <v>517618</v>
      </c>
      <c r="G28" s="120">
        <v>517618</v>
      </c>
      <c r="H28" s="121">
        <v>517618</v>
      </c>
      <c r="I28" s="122">
        <v>517618</v>
      </c>
      <c r="J28" s="123" t="s">
        <v>30</v>
      </c>
      <c r="K28" s="124"/>
      <c r="L28" s="107">
        <f t="shared" si="1"/>
        <v>43134.833333333336</v>
      </c>
      <c r="M28" s="96" t="str">
        <f t="shared" si="0"/>
        <v>Auditoria</v>
      </c>
    </row>
    <row r="29" spans="2:13" ht="16.5" customHeight="1" x14ac:dyDescent="0.2">
      <c r="B29" s="98" t="s">
        <v>79</v>
      </c>
      <c r="C29" s="119">
        <v>321467</v>
      </c>
      <c r="D29" s="119">
        <v>438820</v>
      </c>
      <c r="E29" s="119">
        <v>438820</v>
      </c>
      <c r="F29" s="119">
        <v>438820</v>
      </c>
      <c r="G29" s="120">
        <v>438820</v>
      </c>
      <c r="H29" s="121">
        <v>438820</v>
      </c>
      <c r="I29" s="122">
        <v>438820</v>
      </c>
      <c r="J29" s="123" t="s">
        <v>30</v>
      </c>
      <c r="K29" s="124"/>
      <c r="L29" s="107">
        <f t="shared" si="1"/>
        <v>36568.333333333336</v>
      </c>
      <c r="M29" s="96" t="str">
        <f t="shared" si="0"/>
        <v>Auditoria</v>
      </c>
    </row>
    <row r="30" spans="2:13" ht="16.5" customHeight="1" x14ac:dyDescent="0.2">
      <c r="B30" s="98" t="s">
        <v>80</v>
      </c>
      <c r="C30" s="119">
        <v>392000</v>
      </c>
      <c r="D30" s="119">
        <v>458104</v>
      </c>
      <c r="E30" s="119">
        <v>458104</v>
      </c>
      <c r="F30" s="119">
        <v>458104</v>
      </c>
      <c r="G30" s="120">
        <v>458104</v>
      </c>
      <c r="H30" s="121">
        <v>458104</v>
      </c>
      <c r="I30" s="122">
        <v>458104</v>
      </c>
      <c r="J30" s="123" t="s">
        <v>30</v>
      </c>
      <c r="K30" s="124"/>
      <c r="L30" s="107">
        <f t="shared" si="1"/>
        <v>38175.333333333336</v>
      </c>
      <c r="M30" s="96" t="str">
        <f t="shared" si="0"/>
        <v>Auditoria</v>
      </c>
    </row>
    <row r="31" spans="2:13" ht="16.5" customHeight="1" x14ac:dyDescent="0.2">
      <c r="B31" s="98" t="s">
        <v>81</v>
      </c>
      <c r="C31" s="119">
        <v>424519</v>
      </c>
      <c r="D31" s="119">
        <v>565153</v>
      </c>
      <c r="E31" s="119">
        <v>564828</v>
      </c>
      <c r="F31" s="119">
        <v>564828</v>
      </c>
      <c r="G31" s="120">
        <v>564828</v>
      </c>
      <c r="H31" s="121">
        <v>564828</v>
      </c>
      <c r="I31" s="122">
        <v>564828</v>
      </c>
      <c r="J31" s="123" t="s">
        <v>82</v>
      </c>
      <c r="K31" s="124"/>
      <c r="L31" s="107">
        <f t="shared" si="1"/>
        <v>47069</v>
      </c>
      <c r="M31" s="96" t="str">
        <f t="shared" si="0"/>
        <v>Auditoria</v>
      </c>
    </row>
    <row r="32" spans="2:13" ht="16.5" customHeight="1" x14ac:dyDescent="0.2">
      <c r="B32" s="98" t="s">
        <v>83</v>
      </c>
      <c r="C32" s="119">
        <v>252000</v>
      </c>
      <c r="D32" s="119">
        <v>293713</v>
      </c>
      <c r="E32" s="119">
        <v>293713</v>
      </c>
      <c r="F32" s="119">
        <v>293713</v>
      </c>
      <c r="G32" s="120">
        <v>293713</v>
      </c>
      <c r="H32" s="121">
        <v>293713</v>
      </c>
      <c r="I32" s="122">
        <v>293713</v>
      </c>
      <c r="J32" s="123" t="s">
        <v>30</v>
      </c>
      <c r="K32" s="124"/>
      <c r="L32" s="107">
        <f t="shared" si="1"/>
        <v>24476.083333333332</v>
      </c>
      <c r="M32" s="96" t="str">
        <f t="shared" si="0"/>
        <v>Auditoria</v>
      </c>
    </row>
    <row r="33" spans="2:13" ht="16.5" customHeight="1" x14ac:dyDescent="0.2">
      <c r="B33" s="98" t="s">
        <v>84</v>
      </c>
      <c r="C33" s="119">
        <v>277074</v>
      </c>
      <c r="D33" s="119">
        <v>342324</v>
      </c>
      <c r="E33" s="119">
        <v>341134</v>
      </c>
      <c r="F33" s="119">
        <v>341134</v>
      </c>
      <c r="G33" s="120">
        <v>341134</v>
      </c>
      <c r="H33" s="121">
        <v>341134</v>
      </c>
      <c r="I33" s="122">
        <v>341134</v>
      </c>
      <c r="J33" s="123" t="s">
        <v>18</v>
      </c>
      <c r="K33" s="124"/>
      <c r="L33" s="107">
        <f t="shared" si="1"/>
        <v>28427.833333333332</v>
      </c>
      <c r="M33" s="96" t="str">
        <f t="shared" si="0"/>
        <v>Auditoria</v>
      </c>
    </row>
    <row r="34" spans="2:13" ht="16.5" customHeight="1" x14ac:dyDescent="0.2">
      <c r="B34" s="98" t="s">
        <v>85</v>
      </c>
      <c r="C34" s="123">
        <v>0</v>
      </c>
      <c r="D34" s="119">
        <v>179622</v>
      </c>
      <c r="E34" s="119">
        <v>179420</v>
      </c>
      <c r="F34" s="119">
        <v>179420</v>
      </c>
      <c r="G34" s="120">
        <v>179420</v>
      </c>
      <c r="H34" s="121">
        <v>179420</v>
      </c>
      <c r="I34" s="122">
        <v>179191</v>
      </c>
      <c r="J34" s="123" t="s">
        <v>82</v>
      </c>
      <c r="K34" s="124"/>
      <c r="L34" s="107">
        <f t="shared" si="1"/>
        <v>14951.666666666666</v>
      </c>
      <c r="M34" s="96" t="str">
        <f t="shared" si="0"/>
        <v>-</v>
      </c>
    </row>
    <row r="35" spans="2:13" ht="16.5" customHeight="1" x14ac:dyDescent="0.2">
      <c r="B35" s="98" t="s">
        <v>86</v>
      </c>
      <c r="C35" s="119">
        <v>250000</v>
      </c>
      <c r="D35" s="119">
        <v>232907</v>
      </c>
      <c r="E35" s="119">
        <v>231738</v>
      </c>
      <c r="F35" s="119">
        <v>231738</v>
      </c>
      <c r="G35" s="120">
        <v>231738</v>
      </c>
      <c r="H35" s="121">
        <v>231738</v>
      </c>
      <c r="I35" s="122">
        <v>231738</v>
      </c>
      <c r="J35" s="123" t="s">
        <v>87</v>
      </c>
      <c r="K35" s="124"/>
      <c r="L35" s="107">
        <f t="shared" si="1"/>
        <v>19311.5</v>
      </c>
      <c r="M35" s="96" t="str">
        <f t="shared" si="0"/>
        <v>Auditoria</v>
      </c>
    </row>
    <row r="36" spans="2:13" ht="16.5" customHeight="1" x14ac:dyDescent="0.2">
      <c r="B36" s="98" t="s">
        <v>88</v>
      </c>
      <c r="C36" s="119">
        <v>300000</v>
      </c>
      <c r="D36" s="119">
        <v>316275</v>
      </c>
      <c r="E36" s="119">
        <v>316184</v>
      </c>
      <c r="F36" s="119">
        <v>316184</v>
      </c>
      <c r="G36" s="120">
        <v>316184</v>
      </c>
      <c r="H36" s="121">
        <v>316184</v>
      </c>
      <c r="I36" s="122">
        <v>316184</v>
      </c>
      <c r="J36" s="123" t="s">
        <v>30</v>
      </c>
      <c r="K36" s="124"/>
      <c r="L36" s="107">
        <f t="shared" si="1"/>
        <v>26348.666666666668</v>
      </c>
      <c r="M36" s="96" t="str">
        <f t="shared" si="0"/>
        <v>Auditoria</v>
      </c>
    </row>
    <row r="37" spans="2:13" ht="16.5" customHeight="1" thickBot="1" x14ac:dyDescent="0.25">
      <c r="B37" s="98" t="s">
        <v>89</v>
      </c>
      <c r="C37" s="119">
        <v>300000</v>
      </c>
      <c r="D37" s="119">
        <v>379807</v>
      </c>
      <c r="E37" s="119">
        <v>379807</v>
      </c>
      <c r="F37" s="119">
        <v>379807</v>
      </c>
      <c r="G37" s="120">
        <v>379807</v>
      </c>
      <c r="H37" s="125">
        <v>379807</v>
      </c>
      <c r="I37" s="122">
        <v>379807</v>
      </c>
      <c r="J37" s="123" t="s">
        <v>30</v>
      </c>
      <c r="K37" s="124"/>
      <c r="L37" s="107">
        <f t="shared" si="1"/>
        <v>31650.583333333332</v>
      </c>
      <c r="M37" s="96" t="str">
        <f t="shared" si="0"/>
        <v>Auditoria</v>
      </c>
    </row>
    <row r="38" spans="2:13" x14ac:dyDescent="0.2">
      <c r="B38" s="64" t="s">
        <v>38</v>
      </c>
    </row>
    <row r="39" spans="2:13" x14ac:dyDescent="0.2">
      <c r="B39" s="126" t="s">
        <v>377</v>
      </c>
      <c r="M39" s="145"/>
    </row>
    <row r="41" spans="2:13" ht="72" x14ac:dyDescent="0.2">
      <c r="B41" s="143" t="s">
        <v>395</v>
      </c>
      <c r="F41" s="146"/>
    </row>
    <row r="42" spans="2:13" x14ac:dyDescent="0.2">
      <c r="B42" s="92"/>
    </row>
    <row r="43" spans="2:13" ht="48" x14ac:dyDescent="0.2">
      <c r="B43" s="92" t="s">
        <v>396</v>
      </c>
    </row>
    <row r="44" spans="2:13" x14ac:dyDescent="0.2">
      <c r="B44" s="92"/>
    </row>
    <row r="45" spans="2:13" ht="96" x14ac:dyDescent="0.2">
      <c r="B45" s="92" t="s">
        <v>397</v>
      </c>
    </row>
    <row r="46" spans="2:13" x14ac:dyDescent="0.2">
      <c r="B46" s="92"/>
    </row>
    <row r="47" spans="2:13" ht="144" x14ac:dyDescent="0.2">
      <c r="B47" s="92" t="s">
        <v>398</v>
      </c>
    </row>
    <row r="48" spans="2:13" x14ac:dyDescent="0.2">
      <c r="B48" s="92"/>
    </row>
    <row r="49" spans="2:2" ht="108" x14ac:dyDescent="0.2">
      <c r="B49" s="92" t="s">
        <v>399</v>
      </c>
    </row>
    <row r="50" spans="2:2" ht="24" x14ac:dyDescent="0.2">
      <c r="B50" s="92" t="s">
        <v>400</v>
      </c>
    </row>
    <row r="52" spans="2:2" ht="36" x14ac:dyDescent="0.2">
      <c r="B52" s="92" t="s">
        <v>401</v>
      </c>
    </row>
  </sheetData>
  <mergeCells count="7">
    <mergeCell ref="J19:J20"/>
    <mergeCell ref="B19:B20"/>
    <mergeCell ref="C19:C20"/>
    <mergeCell ref="D19:D20"/>
    <mergeCell ref="E19:E20"/>
    <mergeCell ref="F19:F20"/>
    <mergeCell ref="G19:I19"/>
  </mergeCells>
  <hyperlinks>
    <hyperlink ref="B38" r:id="rId1"/>
  </hyperlink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2"/>
  <sheetViews>
    <sheetView showGridLines="0" topLeftCell="A20" workbookViewId="0">
      <selection activeCell="B2" sqref="B2:M29"/>
    </sheetView>
  </sheetViews>
  <sheetFormatPr baseColWidth="10" defaultColWidth="11" defaultRowHeight="12" x14ac:dyDescent="0.2"/>
  <cols>
    <col min="1" max="1" width="6.25" style="90" customWidth="1"/>
    <col min="2" max="2" width="61.875" style="90" customWidth="1"/>
    <col min="3" max="5" width="11" style="90" bestFit="1" customWidth="1"/>
    <col min="6" max="6" width="15.25" style="90" bestFit="1" customWidth="1"/>
    <col min="7" max="7" width="17.75" style="90" bestFit="1" customWidth="1"/>
    <col min="8" max="9" width="11" style="90" bestFit="1" customWidth="1"/>
    <col min="10" max="10" width="10" style="90" customWidth="1"/>
    <col min="11" max="11" width="5" style="149" customWidth="1"/>
    <col min="12" max="16384" width="11" style="90"/>
  </cols>
  <sheetData>
    <row r="1" spans="2:11" ht="15" customHeight="1" x14ac:dyDescent="0.2">
      <c r="B1" s="89"/>
      <c r="C1" s="89"/>
      <c r="D1" s="89"/>
      <c r="E1" s="89"/>
      <c r="F1" s="89"/>
      <c r="G1" s="89"/>
      <c r="H1" s="89"/>
      <c r="I1" s="89"/>
      <c r="J1" s="89"/>
      <c r="K1" s="147"/>
    </row>
    <row r="2" spans="2:11" x14ac:dyDescent="0.2">
      <c r="B2" s="91" t="s">
        <v>362</v>
      </c>
      <c r="C2" s="89"/>
      <c r="D2" s="89"/>
      <c r="E2" s="89"/>
      <c r="F2" s="89"/>
      <c r="G2" s="89"/>
      <c r="H2" s="89"/>
      <c r="I2" s="89"/>
      <c r="J2" s="89"/>
      <c r="K2" s="147"/>
    </row>
    <row r="3" spans="2:11" ht="15" customHeight="1" x14ac:dyDescent="0.2">
      <c r="B3" s="89" t="s">
        <v>0</v>
      </c>
      <c r="C3" s="89"/>
      <c r="D3" s="89"/>
      <c r="E3" s="89"/>
      <c r="F3" s="89"/>
      <c r="G3" s="89"/>
      <c r="H3" s="89"/>
      <c r="I3" s="89"/>
      <c r="J3" s="89"/>
      <c r="K3" s="147"/>
    </row>
    <row r="4" spans="2:11" ht="10.5" customHeight="1" x14ac:dyDescent="0.2">
      <c r="B4" s="89" t="s">
        <v>1</v>
      </c>
      <c r="C4" s="89"/>
      <c r="D4" s="89"/>
      <c r="E4" s="89"/>
      <c r="F4" s="89"/>
      <c r="G4" s="89"/>
      <c r="H4" s="89"/>
      <c r="I4" s="89"/>
      <c r="J4" s="89"/>
      <c r="K4" s="147"/>
    </row>
    <row r="5" spans="2:11" x14ac:dyDescent="0.2">
      <c r="B5" s="92" t="s">
        <v>2</v>
      </c>
      <c r="C5" s="89"/>
      <c r="D5" s="89"/>
      <c r="E5" s="89"/>
      <c r="F5" s="89"/>
      <c r="G5" s="89"/>
      <c r="H5" s="89"/>
      <c r="I5" s="89"/>
      <c r="J5" s="89"/>
      <c r="K5" s="147"/>
    </row>
    <row r="6" spans="2:11" ht="11.25" customHeight="1" x14ac:dyDescent="0.2">
      <c r="B6" s="89" t="s">
        <v>36</v>
      </c>
      <c r="C6" s="89"/>
      <c r="D6" s="89"/>
      <c r="E6" s="89"/>
      <c r="F6" s="89"/>
      <c r="G6" s="89"/>
      <c r="H6" s="89"/>
      <c r="I6" s="89"/>
      <c r="J6" s="89"/>
      <c r="K6" s="147"/>
    </row>
    <row r="7" spans="2:11" x14ac:dyDescent="0.2">
      <c r="B7" s="89" t="s">
        <v>37</v>
      </c>
      <c r="C7" s="89"/>
      <c r="D7" s="89"/>
      <c r="E7" s="89"/>
      <c r="F7" s="89"/>
      <c r="G7" s="89"/>
      <c r="H7" s="89"/>
      <c r="I7" s="89"/>
      <c r="J7" s="89"/>
      <c r="K7" s="147"/>
    </row>
    <row r="8" spans="2:11" ht="12.75" customHeight="1" x14ac:dyDescent="0.2">
      <c r="B8" s="93"/>
      <c r="C8" s="93"/>
      <c r="D8" s="93"/>
      <c r="E8" s="93"/>
      <c r="F8" s="93"/>
      <c r="G8" s="93"/>
      <c r="H8" s="93"/>
      <c r="I8" s="93"/>
      <c r="J8" s="93"/>
      <c r="K8" s="148"/>
    </row>
    <row r="9" spans="2:11" ht="15" customHeight="1" x14ac:dyDescent="0.2">
      <c r="B9" s="98" t="s">
        <v>3</v>
      </c>
      <c r="C9" s="95">
        <v>138490511244</v>
      </c>
      <c r="D9" s="95">
        <v>158283731419</v>
      </c>
      <c r="E9" s="95">
        <v>144536531197</v>
      </c>
      <c r="F9" s="95">
        <v>137792005487</v>
      </c>
      <c r="G9" s="95">
        <v>137287587900</v>
      </c>
      <c r="H9" s="95">
        <v>136966682245</v>
      </c>
      <c r="I9" s="95">
        <v>136527741127</v>
      </c>
      <c r="J9" s="96" t="s">
        <v>4</v>
      </c>
      <c r="K9" s="129"/>
    </row>
    <row r="10" spans="2:11" ht="15" customHeight="1" x14ac:dyDescent="0.2">
      <c r="B10" s="98" t="s">
        <v>5</v>
      </c>
      <c r="C10" s="95">
        <v>28549732982</v>
      </c>
      <c r="D10" s="95">
        <v>36297572103</v>
      </c>
      <c r="E10" s="95">
        <v>33358140430</v>
      </c>
      <c r="F10" s="95">
        <v>32538408986</v>
      </c>
      <c r="G10" s="95">
        <v>32473584623</v>
      </c>
      <c r="H10" s="95">
        <v>32383678383</v>
      </c>
      <c r="I10" s="95">
        <v>32298853681</v>
      </c>
      <c r="J10" s="96" t="s">
        <v>6</v>
      </c>
      <c r="K10" s="129"/>
    </row>
    <row r="11" spans="2:11" ht="15" customHeight="1" x14ac:dyDescent="0.2">
      <c r="B11" s="98" t="s">
        <v>7</v>
      </c>
      <c r="C11" s="95">
        <v>22770590359</v>
      </c>
      <c r="D11" s="95">
        <v>28983476105</v>
      </c>
      <c r="E11" s="95">
        <v>26729234928</v>
      </c>
      <c r="F11" s="95">
        <v>26144845702</v>
      </c>
      <c r="G11" s="95">
        <v>26095589399</v>
      </c>
      <c r="H11" s="95">
        <v>26030816372</v>
      </c>
      <c r="I11" s="95">
        <v>25964974129</v>
      </c>
      <c r="J11" s="96" t="s">
        <v>8</v>
      </c>
      <c r="K11" s="129"/>
    </row>
    <row r="12" spans="2:11" ht="15" customHeight="1" x14ac:dyDescent="0.2">
      <c r="B12" s="98" t="s">
        <v>9</v>
      </c>
      <c r="C12" s="95">
        <v>2053251116</v>
      </c>
      <c r="D12" s="95">
        <v>2391157587</v>
      </c>
      <c r="E12" s="95">
        <v>2197115109</v>
      </c>
      <c r="F12" s="95">
        <v>2153715028</v>
      </c>
      <c r="G12" s="95">
        <v>2150114939</v>
      </c>
      <c r="H12" s="95">
        <v>2146068526</v>
      </c>
      <c r="I12" s="95">
        <v>2141359883</v>
      </c>
      <c r="J12" s="96" t="s">
        <v>8</v>
      </c>
      <c r="K12" s="129"/>
    </row>
    <row r="13" spans="2:11" ht="15" customHeight="1" x14ac:dyDescent="0.2">
      <c r="B13" s="98" t="s">
        <v>10</v>
      </c>
      <c r="C13" s="95">
        <v>642590165</v>
      </c>
      <c r="D13" s="95">
        <v>882154697</v>
      </c>
      <c r="E13" s="95">
        <v>837710534</v>
      </c>
      <c r="F13" s="95">
        <v>828176751</v>
      </c>
      <c r="G13" s="95">
        <v>826898696</v>
      </c>
      <c r="H13" s="95">
        <v>825963329</v>
      </c>
      <c r="I13" s="95">
        <v>823600721</v>
      </c>
      <c r="J13" s="96" t="s">
        <v>11</v>
      </c>
      <c r="K13" s="129"/>
    </row>
    <row r="14" spans="2:11" ht="15" customHeight="1" x14ac:dyDescent="0.2">
      <c r="B14" s="98" t="s">
        <v>12</v>
      </c>
      <c r="C14" s="95">
        <v>389364555</v>
      </c>
      <c r="D14" s="95">
        <v>564718366</v>
      </c>
      <c r="E14" s="95">
        <v>537712622</v>
      </c>
      <c r="F14" s="95">
        <v>533133596</v>
      </c>
      <c r="G14" s="95">
        <v>532401194</v>
      </c>
      <c r="H14" s="95">
        <v>531871929</v>
      </c>
      <c r="I14" s="95">
        <v>530620463</v>
      </c>
      <c r="J14" s="96" t="s">
        <v>13</v>
      </c>
      <c r="K14" s="129"/>
    </row>
    <row r="15" spans="2:11" ht="15" customHeight="1" x14ac:dyDescent="0.2">
      <c r="B15" s="98" t="s">
        <v>14</v>
      </c>
      <c r="C15" s="95">
        <v>213885644</v>
      </c>
      <c r="D15" s="95">
        <v>294641379</v>
      </c>
      <c r="E15" s="95">
        <v>281182490</v>
      </c>
      <c r="F15" s="95">
        <v>280092531</v>
      </c>
      <c r="G15" s="95">
        <v>280092531</v>
      </c>
      <c r="H15" s="95">
        <v>279939661</v>
      </c>
      <c r="I15" s="95">
        <v>279283849</v>
      </c>
      <c r="J15" s="96" t="s">
        <v>15</v>
      </c>
      <c r="K15" s="129"/>
    </row>
    <row r="16" spans="2:11" ht="15" customHeight="1" x14ac:dyDescent="0.2">
      <c r="B16" s="99" t="s">
        <v>90</v>
      </c>
      <c r="C16" s="100">
        <v>1888588</v>
      </c>
      <c r="D16" s="100">
        <v>3358923</v>
      </c>
      <c r="E16" s="100">
        <v>3086071</v>
      </c>
      <c r="F16" s="100">
        <v>3086071</v>
      </c>
      <c r="G16" s="100">
        <v>3086071</v>
      </c>
      <c r="H16" s="100">
        <v>3086071</v>
      </c>
      <c r="I16" s="100">
        <v>3085345</v>
      </c>
      <c r="J16" s="101" t="s">
        <v>91</v>
      </c>
      <c r="K16" s="129"/>
    </row>
    <row r="17" spans="2:13" ht="15" customHeight="1" x14ac:dyDescent="0.2">
      <c r="B17" s="102"/>
      <c r="C17" s="103"/>
      <c r="D17" s="103"/>
      <c r="E17" s="103"/>
      <c r="F17" s="103"/>
      <c r="G17" s="103"/>
      <c r="H17" s="103"/>
      <c r="I17" s="103"/>
      <c r="J17" s="104"/>
      <c r="K17" s="129"/>
    </row>
    <row r="18" spans="2:13" ht="13.5" customHeight="1" thickBot="1" x14ac:dyDescent="0.25">
      <c r="B18" s="166" t="s">
        <v>364</v>
      </c>
      <c r="C18" s="166" t="s">
        <v>385</v>
      </c>
      <c r="D18" s="166" t="s">
        <v>386</v>
      </c>
      <c r="E18" s="166" t="s">
        <v>387</v>
      </c>
      <c r="F18" s="166" t="s">
        <v>388</v>
      </c>
      <c r="G18" s="166" t="s">
        <v>16</v>
      </c>
      <c r="H18" s="169"/>
      <c r="I18" s="166"/>
      <c r="J18" s="166" t="s">
        <v>389</v>
      </c>
      <c r="K18" s="105"/>
      <c r="L18" s="106" t="s">
        <v>390</v>
      </c>
      <c r="M18" s="107">
        <v>3950</v>
      </c>
    </row>
    <row r="19" spans="2:13" ht="39" thickBot="1" x14ac:dyDescent="0.25">
      <c r="B19" s="167"/>
      <c r="C19" s="168"/>
      <c r="D19" s="168"/>
      <c r="E19" s="167"/>
      <c r="F19" s="167"/>
      <c r="G19" s="108" t="s">
        <v>391</v>
      </c>
      <c r="H19" s="109" t="s">
        <v>392</v>
      </c>
      <c r="I19" s="110" t="s">
        <v>393</v>
      </c>
      <c r="J19" s="167"/>
      <c r="K19" s="105"/>
      <c r="L19" s="111" t="s">
        <v>394</v>
      </c>
      <c r="M19" s="111" t="s">
        <v>216</v>
      </c>
    </row>
    <row r="20" spans="2:13" x14ac:dyDescent="0.2">
      <c r="B20" s="98" t="s">
        <v>92</v>
      </c>
      <c r="C20" s="112">
        <v>344764</v>
      </c>
      <c r="D20" s="112">
        <v>615846</v>
      </c>
      <c r="E20" s="112">
        <v>534829</v>
      </c>
      <c r="F20" s="112">
        <v>534829</v>
      </c>
      <c r="G20" s="113">
        <v>534829</v>
      </c>
      <c r="H20" s="114">
        <v>534829</v>
      </c>
      <c r="I20" s="115">
        <v>534729</v>
      </c>
      <c r="J20" s="116" t="s">
        <v>93</v>
      </c>
      <c r="K20" s="129"/>
      <c r="L20" s="117">
        <f>H20/12</f>
        <v>44569.083333333336</v>
      </c>
      <c r="M20" s="118" t="str">
        <f t="shared" ref="M20:M27" si="0">IF(L20&gt;4*$M$18,"Auditoria","-")</f>
        <v>Auditoria</v>
      </c>
    </row>
    <row r="21" spans="2:13" ht="24" x14ac:dyDescent="0.2">
      <c r="B21" s="98" t="s">
        <v>94</v>
      </c>
      <c r="C21" s="119">
        <v>78219</v>
      </c>
      <c r="D21" s="119">
        <v>337352</v>
      </c>
      <c r="E21" s="119">
        <v>301942</v>
      </c>
      <c r="F21" s="119">
        <v>301942</v>
      </c>
      <c r="G21" s="120">
        <v>301942</v>
      </c>
      <c r="H21" s="121">
        <v>301942</v>
      </c>
      <c r="I21" s="122">
        <v>301316</v>
      </c>
      <c r="J21" s="123" t="s">
        <v>95</v>
      </c>
      <c r="K21" s="141"/>
      <c r="L21" s="107">
        <f t="shared" ref="L21:L27" si="1">H21/12</f>
        <v>25161.833333333332</v>
      </c>
      <c r="M21" s="96" t="str">
        <f t="shared" si="0"/>
        <v>Auditoria</v>
      </c>
    </row>
    <row r="22" spans="2:13" x14ac:dyDescent="0.2">
      <c r="B22" s="98" t="s">
        <v>96</v>
      </c>
      <c r="C22" s="119">
        <v>500000</v>
      </c>
      <c r="D22" s="119">
        <v>681083</v>
      </c>
      <c r="E22" s="119">
        <v>627443</v>
      </c>
      <c r="F22" s="119">
        <v>627443</v>
      </c>
      <c r="G22" s="120">
        <v>627443</v>
      </c>
      <c r="H22" s="121">
        <v>627443</v>
      </c>
      <c r="I22" s="122">
        <v>627443</v>
      </c>
      <c r="J22" s="123" t="s">
        <v>97</v>
      </c>
      <c r="K22" s="141"/>
      <c r="L22" s="107">
        <f t="shared" si="1"/>
        <v>52286.916666666664</v>
      </c>
      <c r="M22" s="96" t="str">
        <f t="shared" si="0"/>
        <v>Auditoria</v>
      </c>
    </row>
    <row r="23" spans="2:13" ht="24" x14ac:dyDescent="0.2">
      <c r="B23" s="98" t="s">
        <v>98</v>
      </c>
      <c r="C23" s="119">
        <v>50000</v>
      </c>
      <c r="D23" s="119">
        <v>139000</v>
      </c>
      <c r="E23" s="119">
        <v>116605</v>
      </c>
      <c r="F23" s="119">
        <v>116605</v>
      </c>
      <c r="G23" s="120">
        <v>116605</v>
      </c>
      <c r="H23" s="121">
        <v>116605</v>
      </c>
      <c r="I23" s="122">
        <v>116605</v>
      </c>
      <c r="J23" s="123" t="s">
        <v>99</v>
      </c>
      <c r="K23" s="141"/>
      <c r="L23" s="107">
        <f t="shared" si="1"/>
        <v>9717.0833333333339</v>
      </c>
      <c r="M23" s="96" t="str">
        <f t="shared" si="0"/>
        <v>-</v>
      </c>
    </row>
    <row r="24" spans="2:13" x14ac:dyDescent="0.2">
      <c r="B24" s="98" t="s">
        <v>100</v>
      </c>
      <c r="C24" s="119">
        <v>204100</v>
      </c>
      <c r="D24" s="119">
        <v>315051</v>
      </c>
      <c r="E24" s="119">
        <v>273291</v>
      </c>
      <c r="F24" s="119">
        <v>273291</v>
      </c>
      <c r="G24" s="120">
        <v>273291</v>
      </c>
      <c r="H24" s="121">
        <v>273291</v>
      </c>
      <c r="I24" s="122">
        <v>273291</v>
      </c>
      <c r="J24" s="123" t="s">
        <v>24</v>
      </c>
      <c r="K24" s="141"/>
      <c r="L24" s="107">
        <f t="shared" si="1"/>
        <v>22774.25</v>
      </c>
      <c r="M24" s="96" t="str">
        <f t="shared" si="0"/>
        <v>Auditoria</v>
      </c>
    </row>
    <row r="25" spans="2:13" ht="24" x14ac:dyDescent="0.2">
      <c r="B25" s="98" t="s">
        <v>101</v>
      </c>
      <c r="C25" s="119">
        <v>54000</v>
      </c>
      <c r="D25" s="119">
        <v>14483</v>
      </c>
      <c r="E25" s="119">
        <v>14123</v>
      </c>
      <c r="F25" s="119">
        <v>14123</v>
      </c>
      <c r="G25" s="120">
        <v>14123</v>
      </c>
      <c r="H25" s="121">
        <v>14123</v>
      </c>
      <c r="I25" s="122">
        <v>14123</v>
      </c>
      <c r="J25" s="123" t="s">
        <v>102</v>
      </c>
      <c r="K25" s="141"/>
      <c r="L25" s="107">
        <f t="shared" si="1"/>
        <v>1176.9166666666667</v>
      </c>
      <c r="M25" s="96" t="str">
        <f t="shared" si="0"/>
        <v>-</v>
      </c>
    </row>
    <row r="26" spans="2:13" x14ac:dyDescent="0.2">
      <c r="B26" s="98" t="s">
        <v>103</v>
      </c>
      <c r="C26" s="119">
        <v>469068</v>
      </c>
      <c r="D26" s="119">
        <v>783044</v>
      </c>
      <c r="E26" s="119">
        <v>754442</v>
      </c>
      <c r="F26" s="119">
        <v>754442</v>
      </c>
      <c r="G26" s="120">
        <v>754442</v>
      </c>
      <c r="H26" s="121">
        <v>754442</v>
      </c>
      <c r="I26" s="122">
        <v>754442</v>
      </c>
      <c r="J26" s="123" t="s">
        <v>53</v>
      </c>
      <c r="K26" s="141"/>
      <c r="L26" s="107">
        <f t="shared" si="1"/>
        <v>62870.166666666664</v>
      </c>
      <c r="M26" s="96" t="str">
        <f t="shared" si="0"/>
        <v>Auditoria</v>
      </c>
    </row>
    <row r="27" spans="2:13" ht="12.75" thickBot="1" x14ac:dyDescent="0.25">
      <c r="B27" s="98" t="s">
        <v>104</v>
      </c>
      <c r="C27" s="119">
        <v>188437</v>
      </c>
      <c r="D27" s="119">
        <v>473064</v>
      </c>
      <c r="E27" s="119">
        <v>463395</v>
      </c>
      <c r="F27" s="119">
        <v>463395</v>
      </c>
      <c r="G27" s="120">
        <v>463395</v>
      </c>
      <c r="H27" s="125">
        <v>463395</v>
      </c>
      <c r="I27" s="122">
        <v>463395</v>
      </c>
      <c r="J27" s="123" t="s">
        <v>105</v>
      </c>
      <c r="K27" s="141"/>
      <c r="L27" s="107">
        <f t="shared" si="1"/>
        <v>38616.25</v>
      </c>
      <c r="M27" s="96" t="str">
        <f t="shared" si="0"/>
        <v>Auditoria</v>
      </c>
    </row>
    <row r="28" spans="2:13" x14ac:dyDescent="0.2">
      <c r="B28" s="64" t="s">
        <v>38</v>
      </c>
    </row>
    <row r="29" spans="2:13" x14ac:dyDescent="0.2">
      <c r="B29" s="126" t="s">
        <v>377</v>
      </c>
    </row>
    <row r="31" spans="2:13" ht="72" x14ac:dyDescent="0.2">
      <c r="B31" s="143" t="s">
        <v>395</v>
      </c>
    </row>
    <row r="32" spans="2:13" x14ac:dyDescent="0.2">
      <c r="B32" s="92"/>
    </row>
    <row r="33" spans="2:2" ht="48" x14ac:dyDescent="0.2">
      <c r="B33" s="92" t="s">
        <v>396</v>
      </c>
    </row>
    <row r="34" spans="2:2" x14ac:dyDescent="0.2">
      <c r="B34" s="92"/>
    </row>
    <row r="35" spans="2:2" ht="84" x14ac:dyDescent="0.2">
      <c r="B35" s="92" t="s">
        <v>397</v>
      </c>
    </row>
    <row r="36" spans="2:2" x14ac:dyDescent="0.2">
      <c r="B36" s="92"/>
    </row>
    <row r="37" spans="2:2" ht="120" x14ac:dyDescent="0.2">
      <c r="B37" s="92" t="s">
        <v>398</v>
      </c>
    </row>
    <row r="38" spans="2:2" x14ac:dyDescent="0.2">
      <c r="B38" s="92"/>
    </row>
    <row r="39" spans="2:2" ht="96" x14ac:dyDescent="0.2">
      <c r="B39" s="92" t="s">
        <v>399</v>
      </c>
    </row>
    <row r="40" spans="2:2" ht="24" x14ac:dyDescent="0.2">
      <c r="B40" s="92" t="s">
        <v>400</v>
      </c>
    </row>
    <row r="42" spans="2:2" ht="36" x14ac:dyDescent="0.2">
      <c r="B42" s="92" t="s">
        <v>401</v>
      </c>
    </row>
  </sheetData>
  <mergeCells count="7">
    <mergeCell ref="J18:J19"/>
    <mergeCell ref="B18:B19"/>
    <mergeCell ref="C18:C19"/>
    <mergeCell ref="D18:D19"/>
    <mergeCell ref="E18:E19"/>
    <mergeCell ref="F18:F19"/>
    <mergeCell ref="G18:I18"/>
  </mergeCells>
  <hyperlinks>
    <hyperlink ref="B28" r:id="rId1"/>
  </hyperlink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7"/>
  <sheetViews>
    <sheetView showGridLines="0" topLeftCell="C19" zoomScaleNormal="100" workbookViewId="0">
      <selection activeCell="B2" sqref="B2:M24"/>
    </sheetView>
  </sheetViews>
  <sheetFormatPr baseColWidth="10" defaultColWidth="11" defaultRowHeight="12" x14ac:dyDescent="0.2"/>
  <cols>
    <col min="1" max="1" width="6.25" style="90" customWidth="1"/>
    <col min="2" max="2" width="44" style="90" bestFit="1" customWidth="1"/>
    <col min="3" max="5" width="11" style="90" bestFit="1" customWidth="1"/>
    <col min="6" max="6" width="15.25" style="90" bestFit="1" customWidth="1"/>
    <col min="7" max="7" width="17.75" style="90" bestFit="1" customWidth="1"/>
    <col min="8" max="9" width="11" style="90" bestFit="1" customWidth="1"/>
    <col min="10" max="10" width="10" style="90" customWidth="1"/>
    <col min="11" max="11" width="5.75" style="149" customWidth="1"/>
    <col min="12" max="12" width="11" style="90"/>
    <col min="13" max="13" width="7" style="90" bestFit="1" customWidth="1"/>
    <col min="14" max="16384" width="11" style="90"/>
  </cols>
  <sheetData>
    <row r="1" spans="2:11" x14ac:dyDescent="0.2">
      <c r="B1" s="89"/>
      <c r="C1" s="89"/>
      <c r="D1" s="89"/>
      <c r="E1" s="89"/>
      <c r="F1" s="89"/>
      <c r="G1" s="89"/>
      <c r="H1" s="89"/>
      <c r="I1" s="89"/>
      <c r="J1" s="89"/>
      <c r="K1" s="147"/>
    </row>
    <row r="2" spans="2:11" x14ac:dyDescent="0.2">
      <c r="B2" s="91" t="s">
        <v>362</v>
      </c>
      <c r="C2" s="89"/>
      <c r="D2" s="89"/>
      <c r="E2" s="89"/>
      <c r="F2" s="89"/>
      <c r="G2" s="89"/>
      <c r="H2" s="89"/>
      <c r="I2" s="89"/>
      <c r="J2" s="89"/>
      <c r="K2" s="147"/>
    </row>
    <row r="3" spans="2:11" ht="15" customHeight="1" x14ac:dyDescent="0.2">
      <c r="B3" s="89" t="s">
        <v>0</v>
      </c>
      <c r="C3" s="89"/>
      <c r="D3" s="89"/>
      <c r="E3" s="89"/>
      <c r="F3" s="89"/>
      <c r="G3" s="89"/>
      <c r="H3" s="89"/>
      <c r="I3" s="89"/>
      <c r="J3" s="89"/>
      <c r="K3" s="147"/>
    </row>
    <row r="4" spans="2:11" ht="10.5" customHeight="1" x14ac:dyDescent="0.2">
      <c r="B4" s="89" t="s">
        <v>1</v>
      </c>
      <c r="C4" s="89"/>
      <c r="D4" s="89"/>
      <c r="E4" s="89"/>
      <c r="F4" s="89"/>
      <c r="G4" s="89"/>
      <c r="H4" s="89"/>
      <c r="I4" s="89"/>
      <c r="J4" s="89"/>
      <c r="K4" s="147"/>
    </row>
    <row r="5" spans="2:11" x14ac:dyDescent="0.2">
      <c r="B5" s="92" t="s">
        <v>2</v>
      </c>
      <c r="C5" s="89"/>
      <c r="D5" s="89"/>
      <c r="E5" s="89"/>
      <c r="F5" s="89"/>
      <c r="G5" s="89"/>
      <c r="H5" s="89"/>
      <c r="I5" s="89"/>
      <c r="J5" s="89"/>
      <c r="K5" s="147"/>
    </row>
    <row r="6" spans="2:11" ht="11.25" customHeight="1" x14ac:dyDescent="0.2">
      <c r="B6" s="89" t="s">
        <v>36</v>
      </c>
      <c r="C6" s="89"/>
      <c r="D6" s="89"/>
      <c r="E6" s="89"/>
      <c r="F6" s="89"/>
      <c r="G6" s="89"/>
      <c r="H6" s="89"/>
      <c r="I6" s="89"/>
      <c r="J6" s="89"/>
      <c r="K6" s="147"/>
    </row>
    <row r="7" spans="2:11" x14ac:dyDescent="0.2">
      <c r="B7" s="89" t="s">
        <v>37</v>
      </c>
      <c r="C7" s="89"/>
      <c r="D7" s="89"/>
      <c r="E7" s="89"/>
      <c r="F7" s="89"/>
      <c r="G7" s="89"/>
      <c r="H7" s="89"/>
      <c r="I7" s="89"/>
      <c r="J7" s="89"/>
      <c r="K7" s="147"/>
    </row>
    <row r="8" spans="2:11" ht="12.75" customHeight="1" x14ac:dyDescent="0.2">
      <c r="B8" s="93"/>
      <c r="C8" s="93"/>
      <c r="D8" s="93"/>
      <c r="E8" s="93"/>
      <c r="F8" s="93"/>
      <c r="G8" s="93"/>
      <c r="H8" s="93"/>
      <c r="I8" s="93"/>
      <c r="J8" s="93"/>
      <c r="K8" s="148"/>
    </row>
    <row r="9" spans="2:11" ht="15" customHeight="1" x14ac:dyDescent="0.2">
      <c r="B9" s="94" t="s">
        <v>3</v>
      </c>
      <c r="C9" s="95">
        <v>138490511244</v>
      </c>
      <c r="D9" s="95">
        <v>158283731419</v>
      </c>
      <c r="E9" s="95">
        <v>144536531197</v>
      </c>
      <c r="F9" s="95">
        <v>137792005487</v>
      </c>
      <c r="G9" s="95">
        <v>137287587900</v>
      </c>
      <c r="H9" s="95">
        <v>136966682245</v>
      </c>
      <c r="I9" s="95">
        <v>136527741127</v>
      </c>
      <c r="J9" s="96" t="s">
        <v>4</v>
      </c>
      <c r="K9" s="129"/>
    </row>
    <row r="10" spans="2:11" ht="15" customHeight="1" x14ac:dyDescent="0.2">
      <c r="B10" s="98" t="s">
        <v>5</v>
      </c>
      <c r="C10" s="95">
        <v>28549732982</v>
      </c>
      <c r="D10" s="95">
        <v>36297572103</v>
      </c>
      <c r="E10" s="95">
        <v>33358140430</v>
      </c>
      <c r="F10" s="95">
        <v>32538408986</v>
      </c>
      <c r="G10" s="95">
        <v>32473584623</v>
      </c>
      <c r="H10" s="95">
        <v>32383678383</v>
      </c>
      <c r="I10" s="95">
        <v>32298853681</v>
      </c>
      <c r="J10" s="96" t="s">
        <v>6</v>
      </c>
      <c r="K10" s="129"/>
    </row>
    <row r="11" spans="2:11" ht="15" customHeight="1" x14ac:dyDescent="0.2">
      <c r="B11" s="98" t="s">
        <v>7</v>
      </c>
      <c r="C11" s="95">
        <v>22770590359</v>
      </c>
      <c r="D11" s="95">
        <v>28983476105</v>
      </c>
      <c r="E11" s="95">
        <v>26729234928</v>
      </c>
      <c r="F11" s="95">
        <v>26144845702</v>
      </c>
      <c r="G11" s="95">
        <v>26095589399</v>
      </c>
      <c r="H11" s="95">
        <v>26030816372</v>
      </c>
      <c r="I11" s="95">
        <v>25964974129</v>
      </c>
      <c r="J11" s="96" t="s">
        <v>8</v>
      </c>
      <c r="K11" s="129"/>
    </row>
    <row r="12" spans="2:11" ht="15" customHeight="1" x14ac:dyDescent="0.2">
      <c r="B12" s="98" t="s">
        <v>9</v>
      </c>
      <c r="C12" s="95">
        <v>2053251116</v>
      </c>
      <c r="D12" s="95">
        <v>2391157587</v>
      </c>
      <c r="E12" s="95">
        <v>2197115109</v>
      </c>
      <c r="F12" s="95">
        <v>2153715028</v>
      </c>
      <c r="G12" s="95">
        <v>2150114939</v>
      </c>
      <c r="H12" s="95">
        <v>2146068526</v>
      </c>
      <c r="I12" s="95">
        <v>2141359883</v>
      </c>
      <c r="J12" s="96" t="s">
        <v>8</v>
      </c>
      <c r="K12" s="129"/>
    </row>
    <row r="13" spans="2:11" ht="15" customHeight="1" x14ac:dyDescent="0.2">
      <c r="B13" s="98" t="s">
        <v>10</v>
      </c>
      <c r="C13" s="95">
        <v>642590165</v>
      </c>
      <c r="D13" s="95">
        <v>882154697</v>
      </c>
      <c r="E13" s="95">
        <v>837710534</v>
      </c>
      <c r="F13" s="95">
        <v>828176751</v>
      </c>
      <c r="G13" s="95">
        <v>826898696</v>
      </c>
      <c r="H13" s="95">
        <v>825963329</v>
      </c>
      <c r="I13" s="95">
        <v>823600721</v>
      </c>
      <c r="J13" s="96" t="s">
        <v>11</v>
      </c>
      <c r="K13" s="129"/>
    </row>
    <row r="14" spans="2:11" ht="15" customHeight="1" x14ac:dyDescent="0.2">
      <c r="B14" s="98" t="s">
        <v>12</v>
      </c>
      <c r="C14" s="95">
        <v>389364555</v>
      </c>
      <c r="D14" s="95">
        <v>564718366</v>
      </c>
      <c r="E14" s="95">
        <v>537712622</v>
      </c>
      <c r="F14" s="95">
        <v>533133596</v>
      </c>
      <c r="G14" s="95">
        <v>532401194</v>
      </c>
      <c r="H14" s="95">
        <v>531871929</v>
      </c>
      <c r="I14" s="95">
        <v>530620463</v>
      </c>
      <c r="J14" s="96" t="s">
        <v>13</v>
      </c>
      <c r="K14" s="129"/>
    </row>
    <row r="15" spans="2:11" ht="15" customHeight="1" x14ac:dyDescent="0.2">
      <c r="B15" s="98" t="s">
        <v>14</v>
      </c>
      <c r="C15" s="95">
        <v>213885644</v>
      </c>
      <c r="D15" s="95">
        <v>294641379</v>
      </c>
      <c r="E15" s="95">
        <v>281182490</v>
      </c>
      <c r="F15" s="95">
        <v>280092531</v>
      </c>
      <c r="G15" s="95">
        <v>280092531</v>
      </c>
      <c r="H15" s="95">
        <v>279939661</v>
      </c>
      <c r="I15" s="95">
        <v>279283849</v>
      </c>
      <c r="J15" s="96" t="s">
        <v>15</v>
      </c>
      <c r="K15" s="129"/>
    </row>
    <row r="16" spans="2:11" ht="15" customHeight="1" x14ac:dyDescent="0.2">
      <c r="B16" s="99" t="s">
        <v>106</v>
      </c>
      <c r="C16" s="100">
        <v>1460294</v>
      </c>
      <c r="D16" s="100">
        <v>1857663</v>
      </c>
      <c r="E16" s="100">
        <v>1702658</v>
      </c>
      <c r="F16" s="100">
        <v>1701186</v>
      </c>
      <c r="G16" s="100">
        <v>1701186</v>
      </c>
      <c r="H16" s="100">
        <v>1701186</v>
      </c>
      <c r="I16" s="100">
        <v>1701186</v>
      </c>
      <c r="J16" s="101" t="s">
        <v>107</v>
      </c>
      <c r="K16" s="129"/>
    </row>
    <row r="17" spans="2:13" ht="15" customHeight="1" x14ac:dyDescent="0.2">
      <c r="B17" s="150"/>
      <c r="C17" s="151"/>
      <c r="D17" s="151"/>
      <c r="E17" s="151"/>
      <c r="F17" s="151"/>
      <c r="G17" s="151"/>
      <c r="H17" s="151"/>
      <c r="I17" s="151"/>
      <c r="J17" s="152"/>
      <c r="K17" s="129"/>
    </row>
    <row r="18" spans="2:13" ht="13.5" customHeight="1" thickBot="1" x14ac:dyDescent="0.25">
      <c r="B18" s="166" t="s">
        <v>364</v>
      </c>
      <c r="C18" s="166" t="s">
        <v>385</v>
      </c>
      <c r="D18" s="166" t="s">
        <v>386</v>
      </c>
      <c r="E18" s="166" t="s">
        <v>387</v>
      </c>
      <c r="F18" s="166" t="s">
        <v>388</v>
      </c>
      <c r="G18" s="166" t="s">
        <v>16</v>
      </c>
      <c r="H18" s="169"/>
      <c r="I18" s="166"/>
      <c r="J18" s="166" t="s">
        <v>389</v>
      </c>
      <c r="K18" s="105"/>
      <c r="L18" s="106" t="s">
        <v>390</v>
      </c>
      <c r="M18" s="107">
        <v>3950</v>
      </c>
    </row>
    <row r="19" spans="2:13" ht="39" thickBot="1" x14ac:dyDescent="0.25">
      <c r="B19" s="167"/>
      <c r="C19" s="168"/>
      <c r="D19" s="168"/>
      <c r="E19" s="167"/>
      <c r="F19" s="167"/>
      <c r="G19" s="108" t="s">
        <v>391</v>
      </c>
      <c r="H19" s="109" t="s">
        <v>392</v>
      </c>
      <c r="I19" s="110" t="s">
        <v>393</v>
      </c>
      <c r="J19" s="167"/>
      <c r="K19" s="105"/>
      <c r="L19" s="111" t="s">
        <v>394</v>
      </c>
      <c r="M19" s="111" t="s">
        <v>216</v>
      </c>
    </row>
    <row r="20" spans="2:13" ht="16.5" customHeight="1" x14ac:dyDescent="0.2">
      <c r="B20" s="98" t="s">
        <v>108</v>
      </c>
      <c r="C20" s="112">
        <v>739600</v>
      </c>
      <c r="D20" s="112">
        <v>742428</v>
      </c>
      <c r="E20" s="112">
        <v>589885</v>
      </c>
      <c r="F20" s="112">
        <v>588555</v>
      </c>
      <c r="G20" s="113">
        <v>588555</v>
      </c>
      <c r="H20" s="114">
        <v>588555</v>
      </c>
      <c r="I20" s="115">
        <v>588555</v>
      </c>
      <c r="J20" s="116" t="s">
        <v>109</v>
      </c>
      <c r="K20" s="129"/>
      <c r="L20" s="117">
        <f>H20/12</f>
        <v>49046.25</v>
      </c>
      <c r="M20" s="118" t="str">
        <f>IF(L20&gt;4*$M$18,"Auditoria","-")</f>
        <v>Auditoria</v>
      </c>
    </row>
    <row r="21" spans="2:13" ht="16.5" customHeight="1" x14ac:dyDescent="0.2">
      <c r="B21" s="98" t="s">
        <v>110</v>
      </c>
      <c r="C21" s="119">
        <v>416695</v>
      </c>
      <c r="D21" s="119">
        <v>647945</v>
      </c>
      <c r="E21" s="119">
        <v>647746</v>
      </c>
      <c r="F21" s="119">
        <v>647746</v>
      </c>
      <c r="G21" s="120">
        <v>647746</v>
      </c>
      <c r="H21" s="121">
        <v>647746</v>
      </c>
      <c r="I21" s="122">
        <v>647746</v>
      </c>
      <c r="J21" s="123" t="s">
        <v>30</v>
      </c>
      <c r="K21" s="141"/>
      <c r="L21" s="107">
        <f t="shared" ref="L21:L22" si="0">H21/12</f>
        <v>53978.833333333336</v>
      </c>
      <c r="M21" s="96" t="str">
        <f>IF(L21&gt;4*$M$18,"Auditoria","-")</f>
        <v>Auditoria</v>
      </c>
    </row>
    <row r="22" spans="2:13" ht="16.5" customHeight="1" thickBot="1" x14ac:dyDescent="0.25">
      <c r="B22" s="98" t="s">
        <v>111</v>
      </c>
      <c r="C22" s="119">
        <v>303999</v>
      </c>
      <c r="D22" s="119">
        <v>467290</v>
      </c>
      <c r="E22" s="119">
        <v>465027</v>
      </c>
      <c r="F22" s="119">
        <v>464884</v>
      </c>
      <c r="G22" s="120">
        <v>464884</v>
      </c>
      <c r="H22" s="125">
        <v>464884</v>
      </c>
      <c r="I22" s="122">
        <v>464884</v>
      </c>
      <c r="J22" s="123" t="s">
        <v>87</v>
      </c>
      <c r="K22" s="141"/>
      <c r="L22" s="107">
        <f t="shared" si="0"/>
        <v>38740.333333333336</v>
      </c>
      <c r="M22" s="96" t="str">
        <f>IF(L22&gt;4*$M$18,"Auditoria","-")</f>
        <v>Auditoria</v>
      </c>
    </row>
    <row r="23" spans="2:13" x14ac:dyDescent="0.2">
      <c r="B23" s="64" t="s">
        <v>38</v>
      </c>
    </row>
    <row r="24" spans="2:13" x14ac:dyDescent="0.2">
      <c r="B24" s="126" t="s">
        <v>377</v>
      </c>
      <c r="M24" s="142"/>
    </row>
    <row r="26" spans="2:13" ht="84" x14ac:dyDescent="0.2">
      <c r="B26" s="143" t="s">
        <v>395</v>
      </c>
    </row>
    <row r="27" spans="2:13" x14ac:dyDescent="0.2">
      <c r="B27" s="92"/>
    </row>
    <row r="28" spans="2:13" ht="60" x14ac:dyDescent="0.2">
      <c r="B28" s="92" t="s">
        <v>396</v>
      </c>
    </row>
    <row r="29" spans="2:13" x14ac:dyDescent="0.2">
      <c r="B29" s="92"/>
    </row>
    <row r="30" spans="2:13" ht="108" x14ac:dyDescent="0.2">
      <c r="B30" s="92" t="s">
        <v>397</v>
      </c>
    </row>
    <row r="31" spans="2:13" x14ac:dyDescent="0.2">
      <c r="B31" s="92"/>
    </row>
    <row r="32" spans="2:13" ht="180" x14ac:dyDescent="0.2">
      <c r="B32" s="92" t="s">
        <v>398</v>
      </c>
    </row>
    <row r="33" spans="2:2" x14ac:dyDescent="0.2">
      <c r="B33" s="92"/>
    </row>
    <row r="34" spans="2:2" ht="120" x14ac:dyDescent="0.2">
      <c r="B34" s="92" t="s">
        <v>399</v>
      </c>
    </row>
    <row r="35" spans="2:2" ht="24" x14ac:dyDescent="0.2">
      <c r="B35" s="92" t="s">
        <v>400</v>
      </c>
    </row>
    <row r="37" spans="2:2" ht="48" x14ac:dyDescent="0.2">
      <c r="B37" s="92" t="s">
        <v>401</v>
      </c>
    </row>
  </sheetData>
  <mergeCells count="7">
    <mergeCell ref="J18:J19"/>
    <mergeCell ref="B18:B19"/>
    <mergeCell ref="C18:C19"/>
    <mergeCell ref="D18:D19"/>
    <mergeCell ref="E18:E19"/>
    <mergeCell ref="F18:F19"/>
    <mergeCell ref="G18:I18"/>
  </mergeCells>
  <hyperlinks>
    <hyperlink ref="B23" r:id="rId1"/>
  </hyperlinks>
  <pageMargins left="0.75" right="0.75" top="1" bottom="1" header="0.5" footer="0.5"/>
  <pageSetup orientation="portrait" horizontalDpi="4294967293" verticalDpi="4294967293"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0"/>
  <sheetViews>
    <sheetView showGridLines="0" topLeftCell="C12" workbookViewId="0">
      <selection activeCell="B2" sqref="B2:M27"/>
    </sheetView>
  </sheetViews>
  <sheetFormatPr baseColWidth="10" defaultColWidth="11" defaultRowHeight="12" x14ac:dyDescent="0.2"/>
  <cols>
    <col min="1" max="1" width="5.125" style="90" customWidth="1"/>
    <col min="2" max="2" width="44" style="90" bestFit="1" customWidth="1"/>
    <col min="3" max="5" width="11" style="90" bestFit="1" customWidth="1"/>
    <col min="6" max="6" width="15.25" style="90" bestFit="1" customWidth="1"/>
    <col min="7" max="7" width="17.75" style="90" bestFit="1" customWidth="1"/>
    <col min="8" max="9" width="11" style="90" bestFit="1" customWidth="1"/>
    <col min="10" max="10" width="10" style="90" customWidth="1"/>
    <col min="11" max="11" width="10" style="149" customWidth="1"/>
    <col min="12" max="12" width="11" style="90"/>
    <col min="13" max="13" width="7" style="90" bestFit="1" customWidth="1"/>
    <col min="14" max="16384" width="11" style="90"/>
  </cols>
  <sheetData>
    <row r="1" spans="2:11" ht="15" customHeight="1" x14ac:dyDescent="0.2">
      <c r="B1" s="89"/>
      <c r="C1" s="89"/>
      <c r="D1" s="89"/>
      <c r="E1" s="89"/>
      <c r="F1" s="89"/>
      <c r="G1" s="89"/>
      <c r="H1" s="89"/>
      <c r="I1" s="89"/>
      <c r="J1" s="89"/>
      <c r="K1" s="147"/>
    </row>
    <row r="2" spans="2:11" x14ac:dyDescent="0.2">
      <c r="B2" s="91" t="s">
        <v>362</v>
      </c>
      <c r="C2" s="89"/>
      <c r="D2" s="89"/>
      <c r="E2" s="89"/>
      <c r="F2" s="89"/>
      <c r="G2" s="89"/>
      <c r="H2" s="89"/>
      <c r="I2" s="89"/>
      <c r="J2" s="89"/>
      <c r="K2" s="147"/>
    </row>
    <row r="3" spans="2:11" ht="15" customHeight="1" x14ac:dyDescent="0.2">
      <c r="B3" s="89" t="s">
        <v>0</v>
      </c>
      <c r="C3" s="89"/>
      <c r="D3" s="89"/>
      <c r="E3" s="89"/>
      <c r="F3" s="89"/>
      <c r="G3" s="89"/>
      <c r="H3" s="89"/>
      <c r="I3" s="89"/>
      <c r="J3" s="89"/>
      <c r="K3" s="147"/>
    </row>
    <row r="4" spans="2:11" ht="10.5" customHeight="1" x14ac:dyDescent="0.2">
      <c r="B4" s="89" t="s">
        <v>1</v>
      </c>
      <c r="C4" s="89"/>
      <c r="D4" s="89"/>
      <c r="E4" s="89"/>
      <c r="F4" s="89"/>
      <c r="G4" s="89"/>
      <c r="H4" s="89"/>
      <c r="I4" s="89"/>
      <c r="J4" s="89"/>
      <c r="K4" s="147"/>
    </row>
    <row r="5" spans="2:11" x14ac:dyDescent="0.2">
      <c r="B5" s="92" t="s">
        <v>2</v>
      </c>
      <c r="C5" s="89"/>
      <c r="D5" s="89"/>
      <c r="E5" s="89"/>
      <c r="F5" s="89"/>
      <c r="G5" s="89"/>
      <c r="H5" s="89"/>
      <c r="I5" s="89"/>
      <c r="J5" s="89"/>
      <c r="K5" s="147"/>
    </row>
    <row r="6" spans="2:11" ht="11.25" customHeight="1" x14ac:dyDescent="0.2">
      <c r="B6" s="89" t="s">
        <v>36</v>
      </c>
      <c r="C6" s="89"/>
      <c r="D6" s="89"/>
      <c r="E6" s="89"/>
      <c r="F6" s="89"/>
      <c r="G6" s="89"/>
      <c r="H6" s="89"/>
      <c r="I6" s="89"/>
      <c r="J6" s="89"/>
      <c r="K6" s="147"/>
    </row>
    <row r="7" spans="2:11" x14ac:dyDescent="0.2">
      <c r="B7" s="89" t="s">
        <v>37</v>
      </c>
      <c r="C7" s="89"/>
      <c r="D7" s="89"/>
      <c r="E7" s="89"/>
      <c r="F7" s="89"/>
      <c r="G7" s="89"/>
      <c r="H7" s="89"/>
      <c r="I7" s="89"/>
      <c r="J7" s="89"/>
      <c r="K7" s="147"/>
    </row>
    <row r="8" spans="2:11" ht="12.75" customHeight="1" x14ac:dyDescent="0.2">
      <c r="B8" s="93"/>
      <c r="C8" s="93"/>
      <c r="D8" s="93"/>
      <c r="E8" s="93"/>
      <c r="F8" s="93"/>
      <c r="G8" s="93"/>
      <c r="H8" s="93"/>
      <c r="I8" s="93"/>
      <c r="J8" s="93"/>
      <c r="K8" s="148"/>
    </row>
    <row r="9" spans="2:11" ht="15" customHeight="1" x14ac:dyDescent="0.2">
      <c r="B9" s="94" t="s">
        <v>3</v>
      </c>
      <c r="C9" s="95">
        <v>138490511244</v>
      </c>
      <c r="D9" s="95">
        <v>158283731419</v>
      </c>
      <c r="E9" s="95">
        <v>144536531197</v>
      </c>
      <c r="F9" s="95">
        <v>137792005487</v>
      </c>
      <c r="G9" s="95">
        <v>137287587900</v>
      </c>
      <c r="H9" s="95">
        <v>136966682245</v>
      </c>
      <c r="I9" s="95">
        <v>136527741127</v>
      </c>
      <c r="J9" s="96" t="s">
        <v>4</v>
      </c>
      <c r="K9" s="129"/>
    </row>
    <row r="10" spans="2:11" ht="15" customHeight="1" x14ac:dyDescent="0.2">
      <c r="B10" s="98" t="s">
        <v>5</v>
      </c>
      <c r="C10" s="95">
        <v>28549732982</v>
      </c>
      <c r="D10" s="95">
        <v>36297572103</v>
      </c>
      <c r="E10" s="95">
        <v>33358140430</v>
      </c>
      <c r="F10" s="95">
        <v>32538408986</v>
      </c>
      <c r="G10" s="95">
        <v>32473584623</v>
      </c>
      <c r="H10" s="95">
        <v>32383678383</v>
      </c>
      <c r="I10" s="95">
        <v>32298853681</v>
      </c>
      <c r="J10" s="96" t="s">
        <v>6</v>
      </c>
      <c r="K10" s="129"/>
    </row>
    <row r="11" spans="2:11" ht="15" customHeight="1" x14ac:dyDescent="0.2">
      <c r="B11" s="98" t="s">
        <v>7</v>
      </c>
      <c r="C11" s="95">
        <v>22770590359</v>
      </c>
      <c r="D11" s="95">
        <v>28983476105</v>
      </c>
      <c r="E11" s="95">
        <v>26729234928</v>
      </c>
      <c r="F11" s="95">
        <v>26144845702</v>
      </c>
      <c r="G11" s="95">
        <v>26095589399</v>
      </c>
      <c r="H11" s="95">
        <v>26030816372</v>
      </c>
      <c r="I11" s="95">
        <v>25964974129</v>
      </c>
      <c r="J11" s="96" t="s">
        <v>8</v>
      </c>
      <c r="K11" s="129"/>
    </row>
    <row r="12" spans="2:11" ht="15" customHeight="1" x14ac:dyDescent="0.2">
      <c r="B12" s="98" t="s">
        <v>9</v>
      </c>
      <c r="C12" s="95">
        <v>2053251116</v>
      </c>
      <c r="D12" s="95">
        <v>2391157587</v>
      </c>
      <c r="E12" s="95">
        <v>2197115109</v>
      </c>
      <c r="F12" s="95">
        <v>2153715028</v>
      </c>
      <c r="G12" s="95">
        <v>2150114939</v>
      </c>
      <c r="H12" s="95">
        <v>2146068526</v>
      </c>
      <c r="I12" s="95">
        <v>2141359883</v>
      </c>
      <c r="J12" s="96" t="s">
        <v>8</v>
      </c>
      <c r="K12" s="129"/>
    </row>
    <row r="13" spans="2:11" ht="15" customHeight="1" x14ac:dyDescent="0.2">
      <c r="B13" s="98" t="s">
        <v>10</v>
      </c>
      <c r="C13" s="95">
        <v>642590165</v>
      </c>
      <c r="D13" s="95">
        <v>882154697</v>
      </c>
      <c r="E13" s="95">
        <v>837710534</v>
      </c>
      <c r="F13" s="95">
        <v>828176751</v>
      </c>
      <c r="G13" s="95">
        <v>826898696</v>
      </c>
      <c r="H13" s="95">
        <v>825963329</v>
      </c>
      <c r="I13" s="95">
        <v>823600721</v>
      </c>
      <c r="J13" s="96" t="s">
        <v>11</v>
      </c>
      <c r="K13" s="129"/>
    </row>
    <row r="14" spans="2:11" ht="15" customHeight="1" x14ac:dyDescent="0.2">
      <c r="B14" s="98" t="s">
        <v>12</v>
      </c>
      <c r="C14" s="95">
        <v>389364555</v>
      </c>
      <c r="D14" s="95">
        <v>564718366</v>
      </c>
      <c r="E14" s="95">
        <v>537712622</v>
      </c>
      <c r="F14" s="95">
        <v>533133596</v>
      </c>
      <c r="G14" s="95">
        <v>532401194</v>
      </c>
      <c r="H14" s="95">
        <v>531871929</v>
      </c>
      <c r="I14" s="95">
        <v>530620463</v>
      </c>
      <c r="J14" s="96" t="s">
        <v>13</v>
      </c>
      <c r="K14" s="129"/>
    </row>
    <row r="15" spans="2:11" ht="15" customHeight="1" x14ac:dyDescent="0.2">
      <c r="B15" s="98" t="s">
        <v>14</v>
      </c>
      <c r="C15" s="95">
        <v>213885644</v>
      </c>
      <c r="D15" s="95">
        <v>294641379</v>
      </c>
      <c r="E15" s="95">
        <v>281182490</v>
      </c>
      <c r="F15" s="95">
        <v>280092531</v>
      </c>
      <c r="G15" s="95">
        <v>280092531</v>
      </c>
      <c r="H15" s="95">
        <v>279939661</v>
      </c>
      <c r="I15" s="95">
        <v>279283849</v>
      </c>
      <c r="J15" s="96" t="s">
        <v>15</v>
      </c>
      <c r="K15" s="129"/>
    </row>
    <row r="16" spans="2:11" ht="15" customHeight="1" x14ac:dyDescent="0.2">
      <c r="B16" s="99" t="s">
        <v>112</v>
      </c>
      <c r="C16" s="100">
        <v>2994232</v>
      </c>
      <c r="D16" s="100">
        <v>4447525</v>
      </c>
      <c r="E16" s="100">
        <v>3818134</v>
      </c>
      <c r="F16" s="100">
        <v>3818134</v>
      </c>
      <c r="G16" s="100">
        <v>3818134</v>
      </c>
      <c r="H16" s="100">
        <v>3818134</v>
      </c>
      <c r="I16" s="100">
        <v>3813328</v>
      </c>
      <c r="J16" s="101" t="s">
        <v>113</v>
      </c>
      <c r="K16" s="129"/>
    </row>
    <row r="17" spans="2:13" ht="15" customHeight="1" x14ac:dyDescent="0.2">
      <c r="B17" s="102"/>
      <c r="C17" s="103"/>
      <c r="D17" s="103"/>
      <c r="E17" s="103"/>
      <c r="F17" s="103"/>
      <c r="G17" s="103"/>
      <c r="H17" s="103"/>
      <c r="I17" s="103"/>
      <c r="J17" s="104"/>
      <c r="K17" s="129"/>
    </row>
    <row r="18" spans="2:13" ht="13.5" customHeight="1" thickBot="1" x14ac:dyDescent="0.25">
      <c r="B18" s="166" t="s">
        <v>364</v>
      </c>
      <c r="C18" s="166" t="s">
        <v>385</v>
      </c>
      <c r="D18" s="166" t="s">
        <v>386</v>
      </c>
      <c r="E18" s="166" t="s">
        <v>387</v>
      </c>
      <c r="F18" s="166" t="s">
        <v>388</v>
      </c>
      <c r="G18" s="166" t="s">
        <v>16</v>
      </c>
      <c r="H18" s="169"/>
      <c r="I18" s="166"/>
      <c r="J18" s="166" t="s">
        <v>389</v>
      </c>
      <c r="K18" s="105"/>
      <c r="L18" s="106" t="s">
        <v>390</v>
      </c>
      <c r="M18" s="107">
        <v>3950</v>
      </c>
    </row>
    <row r="19" spans="2:13" ht="39" thickBot="1" x14ac:dyDescent="0.25">
      <c r="B19" s="167"/>
      <c r="C19" s="168"/>
      <c r="D19" s="168"/>
      <c r="E19" s="167"/>
      <c r="F19" s="167"/>
      <c r="G19" s="108" t="s">
        <v>391</v>
      </c>
      <c r="H19" s="109" t="s">
        <v>392</v>
      </c>
      <c r="I19" s="110" t="s">
        <v>393</v>
      </c>
      <c r="J19" s="167"/>
      <c r="K19" s="105"/>
      <c r="L19" s="111" t="s">
        <v>394</v>
      </c>
      <c r="M19" s="111" t="s">
        <v>216</v>
      </c>
    </row>
    <row r="20" spans="2:13" ht="16.5" customHeight="1" x14ac:dyDescent="0.2">
      <c r="B20" s="135" t="s">
        <v>114</v>
      </c>
      <c r="C20" s="136">
        <v>945100</v>
      </c>
      <c r="D20" s="136">
        <v>1324833</v>
      </c>
      <c r="E20" s="136">
        <v>790524</v>
      </c>
      <c r="F20" s="136">
        <v>790524</v>
      </c>
      <c r="G20" s="137">
        <v>790524</v>
      </c>
      <c r="H20" s="138">
        <v>790524</v>
      </c>
      <c r="I20" s="139">
        <v>790524</v>
      </c>
      <c r="J20" s="140" t="s">
        <v>115</v>
      </c>
      <c r="K20" s="129"/>
      <c r="L20" s="117">
        <f>H20/12</f>
        <v>65877</v>
      </c>
      <c r="M20" s="118" t="str">
        <f t="shared" ref="M20:M25" si="0">IF(L20&gt;4*$M$18,"Auditoria","-")</f>
        <v>Auditoria</v>
      </c>
    </row>
    <row r="21" spans="2:13" ht="24" x14ac:dyDescent="0.2">
      <c r="B21" s="98" t="s">
        <v>116</v>
      </c>
      <c r="C21" s="119">
        <v>445453</v>
      </c>
      <c r="D21" s="119">
        <v>452837</v>
      </c>
      <c r="E21" s="119">
        <v>414249</v>
      </c>
      <c r="F21" s="119">
        <v>414249</v>
      </c>
      <c r="G21" s="120">
        <v>414249</v>
      </c>
      <c r="H21" s="121">
        <v>414249</v>
      </c>
      <c r="I21" s="122">
        <v>414249</v>
      </c>
      <c r="J21" s="123" t="s">
        <v>59</v>
      </c>
      <c r="K21" s="141"/>
      <c r="L21" s="107">
        <f t="shared" ref="L21:L25" si="1">H21/12</f>
        <v>34520.75</v>
      </c>
      <c r="M21" s="96" t="str">
        <f t="shared" si="0"/>
        <v>Auditoria</v>
      </c>
    </row>
    <row r="22" spans="2:13" ht="16.5" customHeight="1" x14ac:dyDescent="0.2">
      <c r="B22" s="98" t="s">
        <v>117</v>
      </c>
      <c r="C22" s="119">
        <v>748019</v>
      </c>
      <c r="D22" s="119">
        <v>781627</v>
      </c>
      <c r="E22" s="119">
        <v>781415</v>
      </c>
      <c r="F22" s="119">
        <v>781415</v>
      </c>
      <c r="G22" s="120">
        <v>781415</v>
      </c>
      <c r="H22" s="121">
        <v>781415</v>
      </c>
      <c r="I22" s="122">
        <v>776609</v>
      </c>
      <c r="J22" s="123" t="s">
        <v>30</v>
      </c>
      <c r="K22" s="141"/>
      <c r="L22" s="107">
        <f t="shared" si="1"/>
        <v>65117.916666666664</v>
      </c>
      <c r="M22" s="96" t="str">
        <f t="shared" si="0"/>
        <v>Auditoria</v>
      </c>
    </row>
    <row r="23" spans="2:13" x14ac:dyDescent="0.2">
      <c r="B23" s="98" t="s">
        <v>118</v>
      </c>
      <c r="C23" s="119">
        <v>329500</v>
      </c>
      <c r="D23" s="119">
        <v>1177972</v>
      </c>
      <c r="E23" s="119">
        <v>1147668</v>
      </c>
      <c r="F23" s="119">
        <v>1147668</v>
      </c>
      <c r="G23" s="120">
        <v>1147668</v>
      </c>
      <c r="H23" s="121">
        <v>1147668</v>
      </c>
      <c r="I23" s="122">
        <v>1147668</v>
      </c>
      <c r="J23" s="123" t="s">
        <v>119</v>
      </c>
      <c r="K23" s="141"/>
      <c r="L23" s="107">
        <f t="shared" si="1"/>
        <v>95639</v>
      </c>
      <c r="M23" s="96" t="str">
        <f t="shared" si="0"/>
        <v>Auditoria</v>
      </c>
    </row>
    <row r="24" spans="2:13" ht="24" x14ac:dyDescent="0.2">
      <c r="B24" s="98" t="s">
        <v>120</v>
      </c>
      <c r="C24" s="119">
        <v>442160</v>
      </c>
      <c r="D24" s="119">
        <v>253338</v>
      </c>
      <c r="E24" s="119">
        <v>252880</v>
      </c>
      <c r="F24" s="119">
        <v>252880</v>
      </c>
      <c r="G24" s="120">
        <v>252880</v>
      </c>
      <c r="H24" s="121">
        <v>252880</v>
      </c>
      <c r="I24" s="122">
        <v>252880</v>
      </c>
      <c r="J24" s="123" t="s">
        <v>121</v>
      </c>
      <c r="K24" s="141"/>
      <c r="L24" s="107">
        <f t="shared" si="1"/>
        <v>21073.333333333332</v>
      </c>
      <c r="M24" s="96" t="str">
        <f t="shared" si="0"/>
        <v>Auditoria</v>
      </c>
    </row>
    <row r="25" spans="2:13" ht="16.5" customHeight="1" thickBot="1" x14ac:dyDescent="0.25">
      <c r="B25" s="98" t="s">
        <v>122</v>
      </c>
      <c r="C25" s="119">
        <v>84000</v>
      </c>
      <c r="D25" s="119">
        <v>456918</v>
      </c>
      <c r="E25" s="119">
        <v>431398</v>
      </c>
      <c r="F25" s="119">
        <v>431398</v>
      </c>
      <c r="G25" s="120">
        <v>431398</v>
      </c>
      <c r="H25" s="125">
        <v>431398</v>
      </c>
      <c r="I25" s="122">
        <v>431398</v>
      </c>
      <c r="J25" s="123" t="s">
        <v>123</v>
      </c>
      <c r="K25" s="141"/>
      <c r="L25" s="107">
        <f t="shared" si="1"/>
        <v>35949.833333333336</v>
      </c>
      <c r="M25" s="96" t="str">
        <f t="shared" si="0"/>
        <v>Auditoria</v>
      </c>
    </row>
    <row r="26" spans="2:13" x14ac:dyDescent="0.2">
      <c r="B26" s="64" t="s">
        <v>38</v>
      </c>
    </row>
    <row r="27" spans="2:13" x14ac:dyDescent="0.2">
      <c r="B27" s="126" t="s">
        <v>377</v>
      </c>
      <c r="M27" s="142"/>
    </row>
    <row r="29" spans="2:13" ht="84" x14ac:dyDescent="0.2">
      <c r="B29" s="143" t="s">
        <v>395</v>
      </c>
    </row>
    <row r="30" spans="2:13" x14ac:dyDescent="0.2">
      <c r="B30" s="92"/>
    </row>
    <row r="31" spans="2:13" ht="60" x14ac:dyDescent="0.2">
      <c r="B31" s="92" t="s">
        <v>396</v>
      </c>
    </row>
    <row r="32" spans="2:13" x14ac:dyDescent="0.2">
      <c r="B32" s="92"/>
    </row>
    <row r="33" spans="2:2" ht="108" x14ac:dyDescent="0.2">
      <c r="B33" s="92" t="s">
        <v>397</v>
      </c>
    </row>
    <row r="34" spans="2:2" x14ac:dyDescent="0.2">
      <c r="B34" s="92"/>
    </row>
    <row r="35" spans="2:2" ht="180" x14ac:dyDescent="0.2">
      <c r="B35" s="92" t="s">
        <v>398</v>
      </c>
    </row>
    <row r="36" spans="2:2" x14ac:dyDescent="0.2">
      <c r="B36" s="92"/>
    </row>
    <row r="37" spans="2:2" ht="120" x14ac:dyDescent="0.2">
      <c r="B37" s="92" t="s">
        <v>399</v>
      </c>
    </row>
    <row r="38" spans="2:2" ht="24" x14ac:dyDescent="0.2">
      <c r="B38" s="92" t="s">
        <v>400</v>
      </c>
    </row>
    <row r="40" spans="2:2" ht="48" x14ac:dyDescent="0.2">
      <c r="B40" s="92" t="s">
        <v>401</v>
      </c>
    </row>
  </sheetData>
  <mergeCells count="7">
    <mergeCell ref="J18:J19"/>
    <mergeCell ref="B18:B19"/>
    <mergeCell ref="C18:C19"/>
    <mergeCell ref="D18:D19"/>
    <mergeCell ref="E18:E19"/>
    <mergeCell ref="F18:F19"/>
    <mergeCell ref="G18:I18"/>
  </mergeCells>
  <hyperlinks>
    <hyperlink ref="B26" r:id="rId1"/>
  </hyperlink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7"/>
  <sheetViews>
    <sheetView showGridLines="0" topLeftCell="C15" workbookViewId="0">
      <selection activeCell="B2" sqref="B2:M24"/>
    </sheetView>
  </sheetViews>
  <sheetFormatPr baseColWidth="10" defaultColWidth="11" defaultRowHeight="12" x14ac:dyDescent="0.2"/>
  <cols>
    <col min="1" max="1" width="6.25" style="90" customWidth="1"/>
    <col min="2" max="2" width="44" style="90" bestFit="1" customWidth="1"/>
    <col min="3" max="5" width="11" style="90" bestFit="1" customWidth="1"/>
    <col min="6" max="6" width="15.25" style="90" bestFit="1" customWidth="1"/>
    <col min="7" max="7" width="17.75" style="90" bestFit="1" customWidth="1"/>
    <col min="8" max="9" width="11" style="90" bestFit="1" customWidth="1"/>
    <col min="10" max="10" width="10" style="90" customWidth="1"/>
    <col min="11" max="11" width="3.25" style="90" customWidth="1"/>
    <col min="12" max="12" width="11" style="90"/>
    <col min="13" max="13" width="7" style="90" bestFit="1" customWidth="1"/>
    <col min="14" max="16384" width="11" style="90"/>
  </cols>
  <sheetData>
    <row r="1" spans="2:11" x14ac:dyDescent="0.2">
      <c r="B1" s="89"/>
      <c r="C1" s="89"/>
      <c r="D1" s="89"/>
      <c r="E1" s="89"/>
      <c r="F1" s="89"/>
      <c r="G1" s="89"/>
      <c r="H1" s="89"/>
      <c r="I1" s="89"/>
      <c r="J1" s="89"/>
      <c r="K1" s="89"/>
    </row>
    <row r="2" spans="2:11" x14ac:dyDescent="0.2">
      <c r="B2" s="91" t="s">
        <v>362</v>
      </c>
      <c r="C2" s="89"/>
      <c r="D2" s="89"/>
      <c r="E2" s="89"/>
      <c r="F2" s="89"/>
      <c r="G2" s="89"/>
      <c r="H2" s="89"/>
      <c r="I2" s="89"/>
      <c r="J2" s="89"/>
      <c r="K2" s="92"/>
    </row>
    <row r="3" spans="2:11" ht="15" customHeight="1" x14ac:dyDescent="0.2">
      <c r="B3" s="89" t="s">
        <v>0</v>
      </c>
      <c r="C3" s="89"/>
      <c r="D3" s="89"/>
      <c r="E3" s="89"/>
      <c r="F3" s="89"/>
      <c r="G3" s="89"/>
      <c r="H3" s="89"/>
      <c r="I3" s="89"/>
      <c r="J3" s="89"/>
      <c r="K3" s="89"/>
    </row>
    <row r="4" spans="2:11" ht="10.5" customHeight="1" x14ac:dyDescent="0.2">
      <c r="B4" s="89" t="s">
        <v>1</v>
      </c>
      <c r="C4" s="89"/>
      <c r="D4" s="89"/>
      <c r="E4" s="89"/>
      <c r="F4" s="89"/>
      <c r="G4" s="89"/>
      <c r="H4" s="89"/>
      <c r="I4" s="89"/>
      <c r="J4" s="89"/>
      <c r="K4" s="92"/>
    </row>
    <row r="5" spans="2:11" x14ac:dyDescent="0.2">
      <c r="B5" s="92" t="s">
        <v>2</v>
      </c>
      <c r="C5" s="89"/>
      <c r="D5" s="89"/>
      <c r="E5" s="89"/>
      <c r="F5" s="89"/>
      <c r="G5" s="89"/>
      <c r="H5" s="89"/>
      <c r="I5" s="89"/>
      <c r="J5" s="89"/>
      <c r="K5" s="92"/>
    </row>
    <row r="6" spans="2:11" ht="11.25" customHeight="1" x14ac:dyDescent="0.2">
      <c r="B6" s="89" t="s">
        <v>36</v>
      </c>
      <c r="C6" s="89"/>
      <c r="D6" s="89"/>
      <c r="E6" s="89"/>
      <c r="F6" s="89"/>
      <c r="G6" s="89"/>
      <c r="H6" s="89"/>
      <c r="I6" s="89"/>
      <c r="J6" s="89"/>
      <c r="K6" s="92"/>
    </row>
    <row r="7" spans="2:11" x14ac:dyDescent="0.2">
      <c r="B7" s="89" t="s">
        <v>37</v>
      </c>
      <c r="C7" s="89"/>
      <c r="D7" s="89"/>
      <c r="E7" s="89"/>
      <c r="F7" s="89"/>
      <c r="G7" s="89"/>
      <c r="H7" s="89"/>
      <c r="I7" s="89"/>
      <c r="J7" s="89"/>
      <c r="K7" s="92"/>
    </row>
    <row r="8" spans="2:11" ht="12.75" customHeight="1" x14ac:dyDescent="0.2">
      <c r="B8" s="93"/>
      <c r="C8" s="93"/>
      <c r="D8" s="93"/>
      <c r="E8" s="93"/>
      <c r="F8" s="93"/>
      <c r="G8" s="93"/>
      <c r="H8" s="93"/>
      <c r="I8" s="93"/>
      <c r="J8" s="93"/>
      <c r="K8" s="89"/>
    </row>
    <row r="9" spans="2:11" ht="15" customHeight="1" x14ac:dyDescent="0.2">
      <c r="B9" s="98" t="s">
        <v>3</v>
      </c>
      <c r="C9" s="95">
        <v>138490511244</v>
      </c>
      <c r="D9" s="95">
        <v>158283731419</v>
      </c>
      <c r="E9" s="95">
        <v>144536531197</v>
      </c>
      <c r="F9" s="95">
        <v>137792005487</v>
      </c>
      <c r="G9" s="95">
        <v>137287587900</v>
      </c>
      <c r="H9" s="95">
        <v>136966682245</v>
      </c>
      <c r="I9" s="95">
        <v>136527741127</v>
      </c>
      <c r="J9" s="96" t="s">
        <v>4</v>
      </c>
      <c r="K9" s="97"/>
    </row>
    <row r="10" spans="2:11" ht="15" customHeight="1" x14ac:dyDescent="0.2">
      <c r="B10" s="98" t="s">
        <v>5</v>
      </c>
      <c r="C10" s="95">
        <v>28549732982</v>
      </c>
      <c r="D10" s="95">
        <v>36297572103</v>
      </c>
      <c r="E10" s="95">
        <v>33358140430</v>
      </c>
      <c r="F10" s="95">
        <v>32538408986</v>
      </c>
      <c r="G10" s="95">
        <v>32473584623</v>
      </c>
      <c r="H10" s="95">
        <v>32383678383</v>
      </c>
      <c r="I10" s="95">
        <v>32298853681</v>
      </c>
      <c r="J10" s="96" t="s">
        <v>6</v>
      </c>
      <c r="K10" s="97"/>
    </row>
    <row r="11" spans="2:11" ht="15" customHeight="1" x14ac:dyDescent="0.2">
      <c r="B11" s="98" t="s">
        <v>7</v>
      </c>
      <c r="C11" s="95">
        <v>22770590359</v>
      </c>
      <c r="D11" s="95">
        <v>28983476105</v>
      </c>
      <c r="E11" s="95">
        <v>26729234928</v>
      </c>
      <c r="F11" s="95">
        <v>26144845702</v>
      </c>
      <c r="G11" s="95">
        <v>26095589399</v>
      </c>
      <c r="H11" s="95">
        <v>26030816372</v>
      </c>
      <c r="I11" s="95">
        <v>25964974129</v>
      </c>
      <c r="J11" s="96" t="s">
        <v>8</v>
      </c>
      <c r="K11" s="97"/>
    </row>
    <row r="12" spans="2:11" ht="15" customHeight="1" x14ac:dyDescent="0.2">
      <c r="B12" s="98" t="s">
        <v>9</v>
      </c>
      <c r="C12" s="95">
        <v>2053251116</v>
      </c>
      <c r="D12" s="95">
        <v>2391157587</v>
      </c>
      <c r="E12" s="95">
        <v>2197115109</v>
      </c>
      <c r="F12" s="95">
        <v>2153715028</v>
      </c>
      <c r="G12" s="95">
        <v>2150114939</v>
      </c>
      <c r="H12" s="95">
        <v>2146068526</v>
      </c>
      <c r="I12" s="95">
        <v>2141359883</v>
      </c>
      <c r="J12" s="96" t="s">
        <v>8</v>
      </c>
      <c r="K12" s="97"/>
    </row>
    <row r="13" spans="2:11" ht="15" customHeight="1" x14ac:dyDescent="0.2">
      <c r="B13" s="98" t="s">
        <v>10</v>
      </c>
      <c r="C13" s="95">
        <v>642590165</v>
      </c>
      <c r="D13" s="95">
        <v>882154697</v>
      </c>
      <c r="E13" s="95">
        <v>837710534</v>
      </c>
      <c r="F13" s="95">
        <v>828176751</v>
      </c>
      <c r="G13" s="95">
        <v>826898696</v>
      </c>
      <c r="H13" s="95">
        <v>825963329</v>
      </c>
      <c r="I13" s="95">
        <v>823600721</v>
      </c>
      <c r="J13" s="96" t="s">
        <v>11</v>
      </c>
      <c r="K13" s="97"/>
    </row>
    <row r="14" spans="2:11" ht="15" customHeight="1" x14ac:dyDescent="0.2">
      <c r="B14" s="98" t="s">
        <v>12</v>
      </c>
      <c r="C14" s="95">
        <v>389364555</v>
      </c>
      <c r="D14" s="95">
        <v>564718366</v>
      </c>
      <c r="E14" s="95">
        <v>537712622</v>
      </c>
      <c r="F14" s="95">
        <v>533133596</v>
      </c>
      <c r="G14" s="95">
        <v>532401194</v>
      </c>
      <c r="H14" s="95">
        <v>531871929</v>
      </c>
      <c r="I14" s="95">
        <v>530620463</v>
      </c>
      <c r="J14" s="96" t="s">
        <v>13</v>
      </c>
      <c r="K14" s="97"/>
    </row>
    <row r="15" spans="2:11" ht="15" customHeight="1" x14ac:dyDescent="0.2">
      <c r="B15" s="98" t="s">
        <v>14</v>
      </c>
      <c r="C15" s="95">
        <v>213885644</v>
      </c>
      <c r="D15" s="95">
        <v>294641379</v>
      </c>
      <c r="E15" s="95">
        <v>281182490</v>
      </c>
      <c r="F15" s="95">
        <v>280092531</v>
      </c>
      <c r="G15" s="95">
        <v>280092531</v>
      </c>
      <c r="H15" s="95">
        <v>279939661</v>
      </c>
      <c r="I15" s="95">
        <v>279283849</v>
      </c>
      <c r="J15" s="96" t="s">
        <v>15</v>
      </c>
      <c r="K15" s="97"/>
    </row>
    <row r="16" spans="2:11" ht="15" customHeight="1" x14ac:dyDescent="0.2">
      <c r="B16" s="99" t="s">
        <v>124</v>
      </c>
      <c r="C16" s="100">
        <v>3084819</v>
      </c>
      <c r="D16" s="100">
        <v>3876733</v>
      </c>
      <c r="E16" s="100">
        <v>3658708</v>
      </c>
      <c r="F16" s="100">
        <v>3531888</v>
      </c>
      <c r="G16" s="100">
        <v>3531888</v>
      </c>
      <c r="H16" s="100">
        <v>3531888</v>
      </c>
      <c r="I16" s="100">
        <v>3345310</v>
      </c>
      <c r="J16" s="101" t="s">
        <v>125</v>
      </c>
      <c r="K16" s="97"/>
    </row>
    <row r="17" spans="2:14" ht="15" customHeight="1" x14ac:dyDescent="0.2">
      <c r="B17" s="102"/>
      <c r="C17" s="103"/>
      <c r="D17" s="103"/>
      <c r="E17" s="103"/>
      <c r="F17" s="103"/>
      <c r="G17" s="103"/>
      <c r="H17" s="103"/>
      <c r="I17" s="103"/>
      <c r="J17" s="104"/>
      <c r="K17" s="97"/>
    </row>
    <row r="18" spans="2:14" ht="13.5" customHeight="1" thickBot="1" x14ac:dyDescent="0.25">
      <c r="B18" s="166" t="s">
        <v>364</v>
      </c>
      <c r="C18" s="166" t="s">
        <v>385</v>
      </c>
      <c r="D18" s="166" t="s">
        <v>386</v>
      </c>
      <c r="E18" s="166" t="s">
        <v>387</v>
      </c>
      <c r="F18" s="166" t="s">
        <v>388</v>
      </c>
      <c r="G18" s="166" t="s">
        <v>16</v>
      </c>
      <c r="H18" s="169"/>
      <c r="I18" s="166"/>
      <c r="J18" s="166" t="s">
        <v>389</v>
      </c>
      <c r="K18" s="105"/>
      <c r="L18" s="106" t="s">
        <v>390</v>
      </c>
      <c r="M18" s="107">
        <v>3950</v>
      </c>
    </row>
    <row r="19" spans="2:14" ht="39" thickBot="1" x14ac:dyDescent="0.25">
      <c r="B19" s="167"/>
      <c r="C19" s="168"/>
      <c r="D19" s="168"/>
      <c r="E19" s="167"/>
      <c r="F19" s="167"/>
      <c r="G19" s="108" t="s">
        <v>391</v>
      </c>
      <c r="H19" s="109" t="s">
        <v>392</v>
      </c>
      <c r="I19" s="110" t="s">
        <v>393</v>
      </c>
      <c r="J19" s="167"/>
      <c r="K19" s="105"/>
      <c r="L19" s="111" t="s">
        <v>394</v>
      </c>
      <c r="M19" s="111" t="s">
        <v>216</v>
      </c>
    </row>
    <row r="20" spans="2:14" x14ac:dyDescent="0.2">
      <c r="B20" s="98" t="s">
        <v>126</v>
      </c>
      <c r="C20" s="112">
        <v>2550223</v>
      </c>
      <c r="D20" s="112">
        <v>3343033</v>
      </c>
      <c r="E20" s="112">
        <v>3153904</v>
      </c>
      <c r="F20" s="112">
        <v>3045826</v>
      </c>
      <c r="G20" s="113">
        <v>3045826</v>
      </c>
      <c r="H20" s="114">
        <v>3045826</v>
      </c>
      <c r="I20" s="115">
        <v>2859249</v>
      </c>
      <c r="J20" s="116" t="s">
        <v>34</v>
      </c>
      <c r="K20" s="97"/>
      <c r="L20" s="117">
        <f>H20/12</f>
        <v>253818.83333333334</v>
      </c>
      <c r="M20" s="118" t="str">
        <f>IF(L20&gt;4*$M$18,"Auditoria","-")</f>
        <v>Auditoria</v>
      </c>
    </row>
    <row r="21" spans="2:14" ht="24" x14ac:dyDescent="0.2">
      <c r="B21" s="98" t="s">
        <v>127</v>
      </c>
      <c r="C21" s="119">
        <v>359096</v>
      </c>
      <c r="D21" s="119">
        <v>330600</v>
      </c>
      <c r="E21" s="119">
        <v>303704</v>
      </c>
      <c r="F21" s="119">
        <v>303704</v>
      </c>
      <c r="G21" s="120">
        <v>303704</v>
      </c>
      <c r="H21" s="121">
        <v>303704</v>
      </c>
      <c r="I21" s="122">
        <v>303704</v>
      </c>
      <c r="J21" s="123" t="s">
        <v>19</v>
      </c>
      <c r="K21" s="124"/>
      <c r="L21" s="107">
        <f t="shared" ref="L21:L22" si="0">H21/12</f>
        <v>25308.666666666668</v>
      </c>
      <c r="M21" s="96" t="str">
        <f>IF(L21&gt;4*$M$18,"Auditoria","-")</f>
        <v>Auditoria</v>
      </c>
    </row>
    <row r="22" spans="2:14" ht="16.5" customHeight="1" thickBot="1" x14ac:dyDescent="0.25">
      <c r="B22" s="98" t="s">
        <v>128</v>
      </c>
      <c r="C22" s="119">
        <v>175500</v>
      </c>
      <c r="D22" s="119">
        <v>203100</v>
      </c>
      <c r="E22" s="119">
        <v>201100</v>
      </c>
      <c r="F22" s="119">
        <v>182358</v>
      </c>
      <c r="G22" s="120">
        <v>182358</v>
      </c>
      <c r="H22" s="125">
        <v>182358</v>
      </c>
      <c r="I22" s="122">
        <v>182358</v>
      </c>
      <c r="J22" s="123" t="s">
        <v>129</v>
      </c>
      <c r="K22" s="124"/>
      <c r="L22" s="107">
        <f t="shared" si="0"/>
        <v>15196.5</v>
      </c>
      <c r="M22" s="96" t="str">
        <f>IF(L22&gt;4*$M$18,"Auditoria","-")</f>
        <v>-</v>
      </c>
    </row>
    <row r="23" spans="2:14" x14ac:dyDescent="0.2">
      <c r="B23" s="64" t="s">
        <v>38</v>
      </c>
    </row>
    <row r="24" spans="2:14" x14ac:dyDescent="0.2">
      <c r="B24" s="126" t="s">
        <v>377</v>
      </c>
      <c r="N24" s="146"/>
    </row>
    <row r="26" spans="2:14" ht="84" x14ac:dyDescent="0.2">
      <c r="B26" s="143" t="s">
        <v>395</v>
      </c>
    </row>
    <row r="27" spans="2:14" x14ac:dyDescent="0.2">
      <c r="B27" s="92"/>
    </row>
    <row r="28" spans="2:14" ht="60" x14ac:dyDescent="0.2">
      <c r="B28" s="92" t="s">
        <v>396</v>
      </c>
    </row>
    <row r="29" spans="2:14" x14ac:dyDescent="0.2">
      <c r="B29" s="92"/>
    </row>
    <row r="30" spans="2:14" ht="108" x14ac:dyDescent="0.2">
      <c r="B30" s="92" t="s">
        <v>397</v>
      </c>
    </row>
    <row r="31" spans="2:14" x14ac:dyDescent="0.2">
      <c r="B31" s="92"/>
    </row>
    <row r="32" spans="2:14" ht="180" x14ac:dyDescent="0.2">
      <c r="B32" s="92" t="s">
        <v>398</v>
      </c>
    </row>
    <row r="33" spans="2:2" x14ac:dyDescent="0.2">
      <c r="B33" s="92"/>
    </row>
    <row r="34" spans="2:2" ht="120" x14ac:dyDescent="0.2">
      <c r="B34" s="92" t="s">
        <v>399</v>
      </c>
    </row>
    <row r="35" spans="2:2" ht="24" x14ac:dyDescent="0.2">
      <c r="B35" s="92" t="s">
        <v>400</v>
      </c>
    </row>
    <row r="37" spans="2:2" ht="48" x14ac:dyDescent="0.2">
      <c r="B37" s="92" t="s">
        <v>401</v>
      </c>
    </row>
  </sheetData>
  <mergeCells count="7">
    <mergeCell ref="J18:J19"/>
    <mergeCell ref="B18:B19"/>
    <mergeCell ref="C18:C19"/>
    <mergeCell ref="D18:D19"/>
    <mergeCell ref="E18:E19"/>
    <mergeCell ref="F18:F19"/>
    <mergeCell ref="G18:I18"/>
  </mergeCells>
  <hyperlinks>
    <hyperlink ref="B23" r:id="rId1"/>
  </hyperlink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69"/>
  <sheetViews>
    <sheetView showGridLines="0" topLeftCell="C40" workbookViewId="0">
      <selection activeCell="H58" sqref="H58"/>
    </sheetView>
  </sheetViews>
  <sheetFormatPr baseColWidth="10" defaultColWidth="11" defaultRowHeight="12" x14ac:dyDescent="0.2"/>
  <cols>
    <col min="1" max="1" width="4.875" style="90" customWidth="1"/>
    <col min="2" max="2" width="61.375" style="90" customWidth="1"/>
    <col min="3" max="3" width="9.375" style="90" bestFit="1" customWidth="1"/>
    <col min="4" max="4" width="10.25" style="90" bestFit="1" customWidth="1"/>
    <col min="5" max="5" width="10.875" style="90" bestFit="1" customWidth="1"/>
    <col min="6" max="6" width="15.25" style="90" bestFit="1" customWidth="1"/>
    <col min="7" max="7" width="17.75" style="90" bestFit="1" customWidth="1"/>
    <col min="8" max="8" width="9.625" style="90" bestFit="1" customWidth="1"/>
    <col min="9" max="9" width="9.375" style="90" bestFit="1" customWidth="1"/>
    <col min="10" max="10" width="10" style="90" customWidth="1"/>
    <col min="11" max="11" width="2.125" style="90" customWidth="1"/>
    <col min="12" max="16384" width="11" style="90"/>
  </cols>
  <sheetData>
    <row r="1" spans="2:11" x14ac:dyDescent="0.2">
      <c r="B1" s="89"/>
      <c r="C1" s="89"/>
      <c r="D1" s="89"/>
      <c r="E1" s="89"/>
      <c r="F1" s="89"/>
      <c r="G1" s="89"/>
      <c r="H1" s="89"/>
      <c r="I1" s="89"/>
      <c r="J1" s="89"/>
      <c r="K1" s="89"/>
    </row>
    <row r="2" spans="2:11" x14ac:dyDescent="0.2">
      <c r="B2" s="91" t="s">
        <v>362</v>
      </c>
      <c r="C2" s="89"/>
      <c r="D2" s="89"/>
      <c r="E2" s="89"/>
      <c r="F2" s="89"/>
      <c r="G2" s="89"/>
      <c r="H2" s="89"/>
      <c r="I2" s="89"/>
      <c r="J2" s="89"/>
      <c r="K2" s="92"/>
    </row>
    <row r="3" spans="2:11" ht="15" customHeight="1" x14ac:dyDescent="0.2">
      <c r="B3" s="89" t="s">
        <v>0</v>
      </c>
      <c r="C3" s="89"/>
      <c r="D3" s="89"/>
      <c r="E3" s="89"/>
      <c r="F3" s="89"/>
      <c r="G3" s="89"/>
      <c r="H3" s="89"/>
      <c r="I3" s="89"/>
      <c r="J3" s="89"/>
      <c r="K3" s="89"/>
    </row>
    <row r="4" spans="2:11" ht="10.5" customHeight="1" x14ac:dyDescent="0.2">
      <c r="B4" s="89" t="s">
        <v>1</v>
      </c>
      <c r="C4" s="89"/>
      <c r="D4" s="89"/>
      <c r="E4" s="89"/>
      <c r="F4" s="89"/>
      <c r="G4" s="89"/>
      <c r="H4" s="89"/>
      <c r="I4" s="89"/>
      <c r="J4" s="89"/>
      <c r="K4" s="92"/>
    </row>
    <row r="5" spans="2:11" x14ac:dyDescent="0.2">
      <c r="B5" s="92" t="s">
        <v>2</v>
      </c>
      <c r="C5" s="89"/>
      <c r="D5" s="89"/>
      <c r="E5" s="89"/>
      <c r="F5" s="89"/>
      <c r="G5" s="89"/>
      <c r="H5" s="89"/>
      <c r="I5" s="89"/>
      <c r="J5" s="89"/>
      <c r="K5" s="92"/>
    </row>
    <row r="6" spans="2:11" ht="11.25" customHeight="1" x14ac:dyDescent="0.2">
      <c r="B6" s="89" t="s">
        <v>36</v>
      </c>
      <c r="C6" s="89"/>
      <c r="D6" s="89"/>
      <c r="E6" s="89"/>
      <c r="F6" s="89"/>
      <c r="G6" s="89"/>
      <c r="H6" s="89"/>
      <c r="I6" s="89"/>
      <c r="J6" s="89"/>
      <c r="K6" s="92"/>
    </row>
    <row r="7" spans="2:11" x14ac:dyDescent="0.2">
      <c r="B7" s="89" t="s">
        <v>37</v>
      </c>
      <c r="C7" s="89"/>
      <c r="D7" s="89"/>
      <c r="E7" s="89"/>
      <c r="F7" s="89"/>
      <c r="G7" s="89"/>
      <c r="H7" s="89"/>
      <c r="I7" s="89"/>
      <c r="J7" s="89"/>
      <c r="K7" s="92"/>
    </row>
    <row r="8" spans="2:11" ht="12.75" customHeight="1" x14ac:dyDescent="0.2">
      <c r="B8" s="93"/>
      <c r="C8" s="93"/>
      <c r="D8" s="93"/>
      <c r="E8" s="93"/>
      <c r="F8" s="93"/>
      <c r="G8" s="93"/>
      <c r="H8" s="93"/>
      <c r="I8" s="93"/>
      <c r="J8" s="93"/>
      <c r="K8" s="89"/>
    </row>
    <row r="9" spans="2:11" ht="15" customHeight="1" x14ac:dyDescent="0.2">
      <c r="B9" s="98" t="s">
        <v>5</v>
      </c>
      <c r="C9" s="95">
        <v>7953634772</v>
      </c>
      <c r="D9" s="95">
        <v>10899028733</v>
      </c>
      <c r="E9" s="95">
        <v>9804040436</v>
      </c>
      <c r="F9" s="95">
        <v>9487400682</v>
      </c>
      <c r="G9" s="95">
        <v>9464836366</v>
      </c>
      <c r="H9" s="95">
        <v>9437685731</v>
      </c>
      <c r="I9" s="95">
        <v>9402936723</v>
      </c>
      <c r="J9" s="96" t="s">
        <v>217</v>
      </c>
      <c r="K9" s="97"/>
    </row>
    <row r="10" spans="2:11" ht="15" customHeight="1" x14ac:dyDescent="0.2">
      <c r="B10" s="98" t="s">
        <v>7</v>
      </c>
      <c r="C10" s="95">
        <v>6244769685</v>
      </c>
      <c r="D10" s="95">
        <v>8573993538</v>
      </c>
      <c r="E10" s="95">
        <v>7752200369</v>
      </c>
      <c r="F10" s="95">
        <v>7536483967</v>
      </c>
      <c r="G10" s="95">
        <v>7519715507</v>
      </c>
      <c r="H10" s="95">
        <v>7500671779</v>
      </c>
      <c r="I10" s="95">
        <v>7475182436</v>
      </c>
      <c r="J10" s="96" t="s">
        <v>218</v>
      </c>
      <c r="K10" s="97"/>
    </row>
    <row r="11" spans="2:11" ht="15" customHeight="1" x14ac:dyDescent="0.2">
      <c r="B11" s="98" t="s">
        <v>9</v>
      </c>
      <c r="C11" s="95">
        <v>567483968</v>
      </c>
      <c r="D11" s="95">
        <v>630148230</v>
      </c>
      <c r="E11" s="95">
        <v>571561436</v>
      </c>
      <c r="F11" s="95">
        <v>560116493</v>
      </c>
      <c r="G11" s="95">
        <v>559331989</v>
      </c>
      <c r="H11" s="95">
        <v>557913951</v>
      </c>
      <c r="I11" s="95">
        <v>556735809</v>
      </c>
      <c r="J11" s="96" t="s">
        <v>219</v>
      </c>
      <c r="K11" s="97"/>
    </row>
    <row r="12" spans="2:11" ht="15" customHeight="1" x14ac:dyDescent="0.2">
      <c r="B12" s="98" t="s">
        <v>10</v>
      </c>
      <c r="C12" s="95">
        <v>174558140</v>
      </c>
      <c r="D12" s="95">
        <v>237016635</v>
      </c>
      <c r="E12" s="95">
        <v>223563440</v>
      </c>
      <c r="F12" s="95">
        <v>220952219</v>
      </c>
      <c r="G12" s="95">
        <v>220581359</v>
      </c>
      <c r="H12" s="95">
        <v>220399422</v>
      </c>
      <c r="I12" s="95">
        <v>219966698</v>
      </c>
      <c r="J12" s="96" t="s">
        <v>220</v>
      </c>
      <c r="K12" s="97"/>
    </row>
    <row r="13" spans="2:11" ht="15" customHeight="1" x14ac:dyDescent="0.2">
      <c r="B13" s="98" t="s">
        <v>12</v>
      </c>
      <c r="C13" s="95">
        <v>95687262</v>
      </c>
      <c r="D13" s="95">
        <v>138646099</v>
      </c>
      <c r="E13" s="95">
        <v>130266032</v>
      </c>
      <c r="F13" s="95">
        <v>129730296</v>
      </c>
      <c r="G13" s="95">
        <v>129574169</v>
      </c>
      <c r="H13" s="95">
        <v>129530730</v>
      </c>
      <c r="I13" s="95">
        <v>129364691</v>
      </c>
      <c r="J13" s="96" t="s">
        <v>221</v>
      </c>
      <c r="K13" s="97"/>
    </row>
    <row r="14" spans="2:11" ht="15" customHeight="1" x14ac:dyDescent="0.2">
      <c r="B14" s="98" t="s">
        <v>14</v>
      </c>
      <c r="C14" s="95">
        <v>49263796</v>
      </c>
      <c r="D14" s="95">
        <v>71107357</v>
      </c>
      <c r="E14" s="95">
        <v>66783296</v>
      </c>
      <c r="F14" s="95">
        <v>66713712</v>
      </c>
      <c r="G14" s="95">
        <v>66713712</v>
      </c>
      <c r="H14" s="95">
        <v>66710032</v>
      </c>
      <c r="I14" s="95">
        <v>66628924</v>
      </c>
      <c r="J14" s="96" t="s">
        <v>222</v>
      </c>
      <c r="K14" s="97"/>
    </row>
    <row r="15" spans="2:11" ht="15" customHeight="1" x14ac:dyDescent="0.2">
      <c r="B15" s="98" t="s">
        <v>223</v>
      </c>
      <c r="C15" s="95">
        <v>15562149</v>
      </c>
      <c r="D15" s="95">
        <v>20809183</v>
      </c>
      <c r="E15" s="95">
        <v>20484719</v>
      </c>
      <c r="F15" s="95">
        <v>20475792</v>
      </c>
      <c r="G15" s="95">
        <v>20475792</v>
      </c>
      <c r="H15" s="95">
        <v>20475753</v>
      </c>
      <c r="I15" s="95">
        <v>20471042</v>
      </c>
      <c r="J15" s="96" t="s">
        <v>224</v>
      </c>
      <c r="K15" s="97"/>
    </row>
    <row r="16" spans="2:11" ht="15" customHeight="1" x14ac:dyDescent="0.2">
      <c r="B16" s="99" t="s">
        <v>225</v>
      </c>
      <c r="C16" s="100">
        <v>12511173</v>
      </c>
      <c r="D16" s="100">
        <v>17259642</v>
      </c>
      <c r="E16" s="100">
        <v>17017834</v>
      </c>
      <c r="F16" s="100">
        <v>17017685</v>
      </c>
      <c r="G16" s="100">
        <v>17017685</v>
      </c>
      <c r="H16" s="100">
        <v>17017645</v>
      </c>
      <c r="I16" s="100">
        <v>17012935</v>
      </c>
      <c r="J16" s="101" t="s">
        <v>226</v>
      </c>
      <c r="K16" s="97"/>
    </row>
    <row r="17" spans="2:13" ht="15" customHeight="1" x14ac:dyDescent="0.2">
      <c r="B17" s="153"/>
      <c r="C17" s="154"/>
      <c r="D17" s="154"/>
      <c r="E17" s="154"/>
      <c r="F17" s="154"/>
      <c r="G17" s="154"/>
      <c r="H17" s="154"/>
      <c r="I17" s="154"/>
      <c r="J17" s="155"/>
      <c r="K17" s="97"/>
    </row>
    <row r="18" spans="2:13" ht="13.5" customHeight="1" thickBot="1" x14ac:dyDescent="0.25">
      <c r="B18" s="166" t="s">
        <v>364</v>
      </c>
      <c r="C18" s="166" t="s">
        <v>385</v>
      </c>
      <c r="D18" s="166" t="s">
        <v>386</v>
      </c>
      <c r="E18" s="166" t="s">
        <v>387</v>
      </c>
      <c r="F18" s="166" t="s">
        <v>388</v>
      </c>
      <c r="G18" s="166" t="s">
        <v>16</v>
      </c>
      <c r="H18" s="169"/>
      <c r="I18" s="166"/>
      <c r="J18" s="166" t="s">
        <v>389</v>
      </c>
      <c r="K18" s="105"/>
      <c r="L18" s="106" t="s">
        <v>390</v>
      </c>
      <c r="M18" s="107">
        <v>3950</v>
      </c>
    </row>
    <row r="19" spans="2:13" ht="39" thickBot="1" x14ac:dyDescent="0.25">
      <c r="B19" s="167"/>
      <c r="C19" s="168"/>
      <c r="D19" s="168"/>
      <c r="E19" s="167"/>
      <c r="F19" s="167"/>
      <c r="G19" s="108" t="s">
        <v>391</v>
      </c>
      <c r="H19" s="109" t="s">
        <v>392</v>
      </c>
      <c r="I19" s="110" t="s">
        <v>393</v>
      </c>
      <c r="J19" s="167"/>
      <c r="K19" s="105"/>
      <c r="L19" s="111" t="s">
        <v>394</v>
      </c>
      <c r="M19" s="111" t="s">
        <v>216</v>
      </c>
    </row>
    <row r="20" spans="2:13" ht="16.5" customHeight="1" x14ac:dyDescent="0.2">
      <c r="B20" s="98" t="s">
        <v>227</v>
      </c>
      <c r="C20" s="112">
        <v>137000</v>
      </c>
      <c r="D20" s="112">
        <v>805403</v>
      </c>
      <c r="E20" s="112">
        <v>805403</v>
      </c>
      <c r="F20" s="112">
        <v>805403</v>
      </c>
      <c r="G20" s="113">
        <v>805403</v>
      </c>
      <c r="H20" s="114">
        <v>805403</v>
      </c>
      <c r="I20" s="115">
        <v>805403</v>
      </c>
      <c r="J20" s="116" t="s">
        <v>30</v>
      </c>
      <c r="K20" s="97"/>
      <c r="L20" s="117">
        <f>H20/12</f>
        <v>67116.916666666672</v>
      </c>
      <c r="M20" s="118" t="str">
        <f t="shared" ref="M20:M54" si="0">IF(L20&gt;4*$M$18,"Auditoria","-")</f>
        <v>Auditoria</v>
      </c>
    </row>
    <row r="21" spans="2:13" ht="16.5" customHeight="1" x14ac:dyDescent="0.2">
      <c r="B21" s="98" t="s">
        <v>228</v>
      </c>
      <c r="C21" s="119">
        <v>1230033</v>
      </c>
      <c r="D21" s="119">
        <v>1424265</v>
      </c>
      <c r="E21" s="119">
        <v>1299935</v>
      </c>
      <c r="F21" s="119">
        <v>1299935</v>
      </c>
      <c r="G21" s="120">
        <v>1299935</v>
      </c>
      <c r="H21" s="121">
        <v>1299935</v>
      </c>
      <c r="I21" s="122">
        <v>1299935</v>
      </c>
      <c r="J21" s="123" t="s">
        <v>215</v>
      </c>
      <c r="K21" s="124"/>
      <c r="L21" s="107">
        <f t="shared" ref="L21:L54" si="1">H21/12</f>
        <v>108327.91666666667</v>
      </c>
      <c r="M21" s="96" t="str">
        <f t="shared" si="0"/>
        <v>Auditoria</v>
      </c>
    </row>
    <row r="22" spans="2:13" ht="16.5" customHeight="1" x14ac:dyDescent="0.2">
      <c r="B22" s="98" t="s">
        <v>229</v>
      </c>
      <c r="C22" s="119">
        <v>642421</v>
      </c>
      <c r="D22" s="119">
        <v>716619</v>
      </c>
      <c r="E22" s="119">
        <v>714306</v>
      </c>
      <c r="F22" s="119">
        <v>714156</v>
      </c>
      <c r="G22" s="120">
        <v>714156</v>
      </c>
      <c r="H22" s="121">
        <v>714156</v>
      </c>
      <c r="I22" s="122">
        <v>714156</v>
      </c>
      <c r="J22" s="123" t="s">
        <v>18</v>
      </c>
      <c r="K22" s="124"/>
      <c r="L22" s="107">
        <f t="shared" si="1"/>
        <v>59513</v>
      </c>
      <c r="M22" s="96" t="str">
        <f t="shared" si="0"/>
        <v>Auditoria</v>
      </c>
    </row>
    <row r="23" spans="2:13" ht="16.5" customHeight="1" x14ac:dyDescent="0.2">
      <c r="B23" s="98" t="s">
        <v>230</v>
      </c>
      <c r="C23" s="119">
        <v>287000</v>
      </c>
      <c r="D23" s="119">
        <v>470544</v>
      </c>
      <c r="E23" s="119">
        <v>470544</v>
      </c>
      <c r="F23" s="119">
        <v>470544</v>
      </c>
      <c r="G23" s="120">
        <v>470544</v>
      </c>
      <c r="H23" s="121">
        <v>470544</v>
      </c>
      <c r="I23" s="122">
        <v>470544</v>
      </c>
      <c r="J23" s="123" t="s">
        <v>30</v>
      </c>
      <c r="K23" s="124"/>
      <c r="L23" s="107">
        <f t="shared" si="1"/>
        <v>39212</v>
      </c>
      <c r="M23" s="96" t="str">
        <f t="shared" si="0"/>
        <v>Auditoria</v>
      </c>
    </row>
    <row r="24" spans="2:13" ht="16.5" customHeight="1" x14ac:dyDescent="0.2">
      <c r="B24" s="98" t="s">
        <v>231</v>
      </c>
      <c r="C24" s="119">
        <v>608000</v>
      </c>
      <c r="D24" s="119">
        <v>543818</v>
      </c>
      <c r="E24" s="119">
        <v>543818</v>
      </c>
      <c r="F24" s="119">
        <v>543818</v>
      </c>
      <c r="G24" s="120">
        <v>543818</v>
      </c>
      <c r="H24" s="121">
        <v>543818</v>
      </c>
      <c r="I24" s="122">
        <v>543818</v>
      </c>
      <c r="J24" s="123" t="s">
        <v>30</v>
      </c>
      <c r="K24" s="124"/>
      <c r="L24" s="107">
        <f t="shared" si="1"/>
        <v>45318.166666666664</v>
      </c>
      <c r="M24" s="96" t="str">
        <f t="shared" si="0"/>
        <v>Auditoria</v>
      </c>
    </row>
    <row r="25" spans="2:13" ht="16.5" customHeight="1" x14ac:dyDescent="0.2">
      <c r="B25" s="98" t="s">
        <v>232</v>
      </c>
      <c r="C25" s="119">
        <v>180000</v>
      </c>
      <c r="D25" s="119">
        <v>172236</v>
      </c>
      <c r="E25" s="119">
        <v>172236</v>
      </c>
      <c r="F25" s="119">
        <v>172236</v>
      </c>
      <c r="G25" s="120">
        <v>172236</v>
      </c>
      <c r="H25" s="121">
        <v>172236</v>
      </c>
      <c r="I25" s="122">
        <v>172236</v>
      </c>
      <c r="J25" s="123" t="s">
        <v>30</v>
      </c>
      <c r="K25" s="124"/>
      <c r="L25" s="107">
        <f t="shared" si="1"/>
        <v>14353</v>
      </c>
      <c r="M25" s="96" t="str">
        <f t="shared" si="0"/>
        <v>-</v>
      </c>
    </row>
    <row r="26" spans="2:13" ht="16.5" customHeight="1" x14ac:dyDescent="0.2">
      <c r="B26" s="98" t="s">
        <v>233</v>
      </c>
      <c r="C26" s="119">
        <v>420850</v>
      </c>
      <c r="D26" s="119">
        <v>464811</v>
      </c>
      <c r="E26" s="119">
        <v>463375</v>
      </c>
      <c r="F26" s="119">
        <v>463375</v>
      </c>
      <c r="G26" s="120">
        <v>463375</v>
      </c>
      <c r="H26" s="121">
        <v>463375</v>
      </c>
      <c r="I26" s="122">
        <v>463375</v>
      </c>
      <c r="J26" s="123" t="s">
        <v>18</v>
      </c>
      <c r="K26" s="124"/>
      <c r="L26" s="107">
        <f t="shared" si="1"/>
        <v>38614.583333333336</v>
      </c>
      <c r="M26" s="96" t="str">
        <f t="shared" si="0"/>
        <v>Auditoria</v>
      </c>
    </row>
    <row r="27" spans="2:13" ht="16.5" customHeight="1" x14ac:dyDescent="0.2">
      <c r="B27" s="98" t="s">
        <v>234</v>
      </c>
      <c r="C27" s="119">
        <v>420000</v>
      </c>
      <c r="D27" s="119">
        <v>397987</v>
      </c>
      <c r="E27" s="119">
        <v>397987</v>
      </c>
      <c r="F27" s="119">
        <v>397987</v>
      </c>
      <c r="G27" s="120">
        <v>397987</v>
      </c>
      <c r="H27" s="121">
        <v>397987</v>
      </c>
      <c r="I27" s="122">
        <v>397987</v>
      </c>
      <c r="J27" s="123" t="s">
        <v>30</v>
      </c>
      <c r="K27" s="124"/>
      <c r="L27" s="107">
        <f t="shared" si="1"/>
        <v>33165.583333333336</v>
      </c>
      <c r="M27" s="96" t="str">
        <f t="shared" si="0"/>
        <v>Auditoria</v>
      </c>
    </row>
    <row r="28" spans="2:13" ht="16.5" customHeight="1" x14ac:dyDescent="0.2">
      <c r="B28" s="98" t="s">
        <v>235</v>
      </c>
      <c r="C28" s="119">
        <v>59926</v>
      </c>
      <c r="D28" s="119">
        <v>67208</v>
      </c>
      <c r="E28" s="119">
        <v>67208</v>
      </c>
      <c r="F28" s="119">
        <v>67208</v>
      </c>
      <c r="G28" s="120">
        <v>67208</v>
      </c>
      <c r="H28" s="121">
        <v>67208</v>
      </c>
      <c r="I28" s="122">
        <v>67208</v>
      </c>
      <c r="J28" s="123" t="s">
        <v>30</v>
      </c>
      <c r="K28" s="124"/>
      <c r="L28" s="107">
        <f t="shared" si="1"/>
        <v>5600.666666666667</v>
      </c>
      <c r="M28" s="96" t="str">
        <f t="shared" si="0"/>
        <v>-</v>
      </c>
    </row>
    <row r="29" spans="2:13" ht="16.5" customHeight="1" x14ac:dyDescent="0.2">
      <c r="B29" s="98" t="s">
        <v>236</v>
      </c>
      <c r="C29" s="119">
        <v>609000</v>
      </c>
      <c r="D29" s="119">
        <v>1217740</v>
      </c>
      <c r="E29" s="119">
        <v>1217722</v>
      </c>
      <c r="F29" s="119">
        <v>1217722</v>
      </c>
      <c r="G29" s="120">
        <v>1217722</v>
      </c>
      <c r="H29" s="121">
        <v>1217722</v>
      </c>
      <c r="I29" s="122">
        <v>1217722</v>
      </c>
      <c r="J29" s="123" t="s">
        <v>30</v>
      </c>
      <c r="K29" s="124"/>
      <c r="L29" s="107">
        <f t="shared" si="1"/>
        <v>101476.83333333333</v>
      </c>
      <c r="M29" s="96" t="str">
        <f t="shared" si="0"/>
        <v>Auditoria</v>
      </c>
    </row>
    <row r="30" spans="2:13" ht="16.5" customHeight="1" x14ac:dyDescent="0.2">
      <c r="B30" s="98" t="s">
        <v>237</v>
      </c>
      <c r="C30" s="119">
        <v>270000</v>
      </c>
      <c r="D30" s="119">
        <v>361498</v>
      </c>
      <c r="E30" s="119">
        <v>361498</v>
      </c>
      <c r="F30" s="119">
        <v>361498</v>
      </c>
      <c r="G30" s="120">
        <v>361498</v>
      </c>
      <c r="H30" s="121">
        <v>361498</v>
      </c>
      <c r="I30" s="122">
        <v>361498</v>
      </c>
      <c r="J30" s="123" t="s">
        <v>30</v>
      </c>
      <c r="K30" s="124"/>
      <c r="L30" s="107">
        <f t="shared" si="1"/>
        <v>30124.833333333332</v>
      </c>
      <c r="M30" s="96" t="str">
        <f t="shared" si="0"/>
        <v>Auditoria</v>
      </c>
    </row>
    <row r="31" spans="2:13" ht="16.5" customHeight="1" x14ac:dyDescent="0.2">
      <c r="B31" s="98" t="s">
        <v>238</v>
      </c>
      <c r="C31" s="119">
        <v>228334</v>
      </c>
      <c r="D31" s="119">
        <v>553147</v>
      </c>
      <c r="E31" s="119">
        <v>553147</v>
      </c>
      <c r="F31" s="119">
        <v>553147</v>
      </c>
      <c r="G31" s="120">
        <v>553147</v>
      </c>
      <c r="H31" s="121">
        <v>553147</v>
      </c>
      <c r="I31" s="122">
        <v>553147</v>
      </c>
      <c r="J31" s="123" t="s">
        <v>30</v>
      </c>
      <c r="K31" s="124"/>
      <c r="L31" s="107">
        <f t="shared" si="1"/>
        <v>46095.583333333336</v>
      </c>
      <c r="M31" s="96" t="str">
        <f t="shared" si="0"/>
        <v>Auditoria</v>
      </c>
    </row>
    <row r="32" spans="2:13" ht="16.5" customHeight="1" x14ac:dyDescent="0.2">
      <c r="B32" s="98" t="s">
        <v>239</v>
      </c>
      <c r="C32" s="119">
        <v>204000</v>
      </c>
      <c r="D32" s="119">
        <v>290286</v>
      </c>
      <c r="E32" s="119">
        <v>290155</v>
      </c>
      <c r="F32" s="119">
        <v>290155</v>
      </c>
      <c r="G32" s="120">
        <v>290155</v>
      </c>
      <c r="H32" s="121">
        <v>290155</v>
      </c>
      <c r="I32" s="122">
        <v>290155</v>
      </c>
      <c r="J32" s="123" t="s">
        <v>30</v>
      </c>
      <c r="K32" s="124"/>
      <c r="L32" s="107">
        <f t="shared" si="1"/>
        <v>24179.583333333332</v>
      </c>
      <c r="M32" s="96" t="str">
        <f t="shared" si="0"/>
        <v>Auditoria</v>
      </c>
    </row>
    <row r="33" spans="2:13" ht="16.5" customHeight="1" x14ac:dyDescent="0.2">
      <c r="B33" s="98" t="s">
        <v>240</v>
      </c>
      <c r="C33" s="119">
        <v>590000</v>
      </c>
      <c r="D33" s="119">
        <v>766000</v>
      </c>
      <c r="E33" s="119">
        <v>766000</v>
      </c>
      <c r="F33" s="119">
        <v>766000</v>
      </c>
      <c r="G33" s="120">
        <v>766000</v>
      </c>
      <c r="H33" s="121">
        <v>765961</v>
      </c>
      <c r="I33" s="122">
        <v>765961</v>
      </c>
      <c r="J33" s="123" t="s">
        <v>30</v>
      </c>
      <c r="K33" s="124"/>
      <c r="L33" s="107">
        <f t="shared" si="1"/>
        <v>63830.083333333336</v>
      </c>
      <c r="M33" s="96" t="str">
        <f t="shared" si="0"/>
        <v>Auditoria</v>
      </c>
    </row>
    <row r="34" spans="2:13" ht="16.5" customHeight="1" x14ac:dyDescent="0.2">
      <c r="B34" s="98" t="s">
        <v>241</v>
      </c>
      <c r="C34" s="119">
        <v>456000</v>
      </c>
      <c r="D34" s="119">
        <v>498891</v>
      </c>
      <c r="E34" s="119">
        <v>498891</v>
      </c>
      <c r="F34" s="119">
        <v>498891</v>
      </c>
      <c r="G34" s="120">
        <v>498891</v>
      </c>
      <c r="H34" s="121">
        <v>498891</v>
      </c>
      <c r="I34" s="122">
        <v>498891</v>
      </c>
      <c r="J34" s="123" t="s">
        <v>30</v>
      </c>
      <c r="K34" s="124"/>
      <c r="L34" s="107">
        <f t="shared" si="1"/>
        <v>41574.25</v>
      </c>
      <c r="M34" s="96" t="str">
        <f t="shared" si="0"/>
        <v>Auditoria</v>
      </c>
    </row>
    <row r="35" spans="2:13" ht="16.5" customHeight="1" x14ac:dyDescent="0.2">
      <c r="B35" s="98" t="s">
        <v>242</v>
      </c>
      <c r="C35" s="119">
        <v>341000</v>
      </c>
      <c r="D35" s="119">
        <v>404924</v>
      </c>
      <c r="E35" s="119">
        <v>393988</v>
      </c>
      <c r="F35" s="119">
        <v>393988</v>
      </c>
      <c r="G35" s="120">
        <v>393988</v>
      </c>
      <c r="H35" s="121">
        <v>393988</v>
      </c>
      <c r="I35" s="122">
        <v>393988</v>
      </c>
      <c r="J35" s="123" t="s">
        <v>184</v>
      </c>
      <c r="K35" s="124"/>
      <c r="L35" s="107">
        <f t="shared" si="1"/>
        <v>32832.333333333336</v>
      </c>
      <c r="M35" s="96" t="str">
        <f t="shared" si="0"/>
        <v>Auditoria</v>
      </c>
    </row>
    <row r="36" spans="2:13" ht="16.5" customHeight="1" x14ac:dyDescent="0.2">
      <c r="B36" s="98" t="s">
        <v>243</v>
      </c>
      <c r="C36" s="119">
        <v>417100</v>
      </c>
      <c r="D36" s="119">
        <v>458100</v>
      </c>
      <c r="E36" s="119">
        <v>458100</v>
      </c>
      <c r="F36" s="119">
        <v>458100</v>
      </c>
      <c r="G36" s="120">
        <v>458100</v>
      </c>
      <c r="H36" s="121">
        <v>458100</v>
      </c>
      <c r="I36" s="122">
        <v>458100</v>
      </c>
      <c r="J36" s="123" t="s">
        <v>30</v>
      </c>
      <c r="K36" s="124"/>
      <c r="L36" s="107">
        <f t="shared" si="1"/>
        <v>38175</v>
      </c>
      <c r="M36" s="96" t="str">
        <f t="shared" si="0"/>
        <v>Auditoria</v>
      </c>
    </row>
    <row r="37" spans="2:13" ht="16.5" customHeight="1" x14ac:dyDescent="0.2">
      <c r="B37" s="98" t="s">
        <v>244</v>
      </c>
      <c r="C37" s="119">
        <v>250000</v>
      </c>
      <c r="D37" s="119">
        <v>351647</v>
      </c>
      <c r="E37" s="119">
        <v>351647</v>
      </c>
      <c r="F37" s="119">
        <v>351647</v>
      </c>
      <c r="G37" s="120">
        <v>351647</v>
      </c>
      <c r="H37" s="121">
        <v>351647</v>
      </c>
      <c r="I37" s="122">
        <v>351647</v>
      </c>
      <c r="J37" s="123" t="s">
        <v>30</v>
      </c>
      <c r="K37" s="124"/>
      <c r="L37" s="107">
        <f t="shared" si="1"/>
        <v>29303.916666666668</v>
      </c>
      <c r="M37" s="96" t="str">
        <f t="shared" si="0"/>
        <v>Auditoria</v>
      </c>
    </row>
    <row r="38" spans="2:13" ht="16.5" customHeight="1" x14ac:dyDescent="0.2">
      <c r="B38" s="98" t="s">
        <v>245</v>
      </c>
      <c r="C38" s="119">
        <v>435000</v>
      </c>
      <c r="D38" s="119">
        <v>735187</v>
      </c>
      <c r="E38" s="119">
        <v>735187</v>
      </c>
      <c r="F38" s="119">
        <v>735187</v>
      </c>
      <c r="G38" s="120">
        <v>735187</v>
      </c>
      <c r="H38" s="121">
        <v>735187</v>
      </c>
      <c r="I38" s="122">
        <v>735187</v>
      </c>
      <c r="J38" s="123" t="s">
        <v>30</v>
      </c>
      <c r="K38" s="124"/>
      <c r="L38" s="107">
        <f t="shared" si="1"/>
        <v>61265.583333333336</v>
      </c>
      <c r="M38" s="96" t="str">
        <f t="shared" si="0"/>
        <v>Auditoria</v>
      </c>
    </row>
    <row r="39" spans="2:13" ht="16.5" customHeight="1" x14ac:dyDescent="0.2">
      <c r="B39" s="98" t="s">
        <v>246</v>
      </c>
      <c r="C39" s="119">
        <v>51400</v>
      </c>
      <c r="D39" s="119">
        <v>51400</v>
      </c>
      <c r="E39" s="119">
        <v>51400</v>
      </c>
      <c r="F39" s="119">
        <v>51400</v>
      </c>
      <c r="G39" s="120">
        <v>51400</v>
      </c>
      <c r="H39" s="121">
        <v>51400</v>
      </c>
      <c r="I39" s="122">
        <v>46689</v>
      </c>
      <c r="J39" s="123" t="s">
        <v>30</v>
      </c>
      <c r="K39" s="124"/>
      <c r="L39" s="107">
        <f t="shared" si="1"/>
        <v>4283.333333333333</v>
      </c>
      <c r="M39" s="96" t="str">
        <f t="shared" si="0"/>
        <v>-</v>
      </c>
    </row>
    <row r="40" spans="2:13" ht="16.5" customHeight="1" x14ac:dyDescent="0.2">
      <c r="B40" s="98" t="s">
        <v>247</v>
      </c>
      <c r="C40" s="119">
        <v>50000</v>
      </c>
      <c r="D40" s="119">
        <v>45952</v>
      </c>
      <c r="E40" s="119">
        <v>45952</v>
      </c>
      <c r="F40" s="119">
        <v>45952</v>
      </c>
      <c r="G40" s="120">
        <v>45952</v>
      </c>
      <c r="H40" s="121">
        <v>45952</v>
      </c>
      <c r="I40" s="122">
        <v>45952</v>
      </c>
      <c r="J40" s="123" t="s">
        <v>30</v>
      </c>
      <c r="K40" s="124"/>
      <c r="L40" s="107">
        <f t="shared" si="1"/>
        <v>3829.3333333333335</v>
      </c>
      <c r="M40" s="96" t="str">
        <f t="shared" si="0"/>
        <v>-</v>
      </c>
    </row>
    <row r="41" spans="2:13" ht="16.5" customHeight="1" x14ac:dyDescent="0.2">
      <c r="B41" s="98" t="s">
        <v>248</v>
      </c>
      <c r="C41" s="119">
        <v>610000</v>
      </c>
      <c r="D41" s="119">
        <v>755856</v>
      </c>
      <c r="E41" s="119">
        <v>755774</v>
      </c>
      <c r="F41" s="119">
        <v>755774</v>
      </c>
      <c r="G41" s="120">
        <v>755774</v>
      </c>
      <c r="H41" s="121">
        <v>755774</v>
      </c>
      <c r="I41" s="122">
        <v>755774</v>
      </c>
      <c r="J41" s="123" t="s">
        <v>30</v>
      </c>
      <c r="K41" s="124"/>
      <c r="L41" s="107">
        <f t="shared" si="1"/>
        <v>62981.166666666664</v>
      </c>
      <c r="M41" s="96" t="str">
        <f t="shared" si="0"/>
        <v>Auditoria</v>
      </c>
    </row>
    <row r="42" spans="2:13" ht="16.5" customHeight="1" x14ac:dyDescent="0.2">
      <c r="B42" s="98" t="s">
        <v>249</v>
      </c>
      <c r="C42" s="119">
        <v>360000</v>
      </c>
      <c r="D42" s="119">
        <v>360000</v>
      </c>
      <c r="E42" s="119">
        <v>360000</v>
      </c>
      <c r="F42" s="119">
        <v>360000</v>
      </c>
      <c r="G42" s="120">
        <v>360000</v>
      </c>
      <c r="H42" s="121">
        <v>360000</v>
      </c>
      <c r="I42" s="122">
        <v>360000</v>
      </c>
      <c r="J42" s="123" t="s">
        <v>30</v>
      </c>
      <c r="K42" s="124"/>
      <c r="L42" s="107">
        <f t="shared" si="1"/>
        <v>30000</v>
      </c>
      <c r="M42" s="96" t="str">
        <f t="shared" si="0"/>
        <v>Auditoria</v>
      </c>
    </row>
    <row r="43" spans="2:13" ht="16.5" customHeight="1" x14ac:dyDescent="0.2">
      <c r="B43" s="98" t="s">
        <v>250</v>
      </c>
      <c r="C43" s="123">
        <v>0</v>
      </c>
      <c r="D43" s="119">
        <v>225708</v>
      </c>
      <c r="E43" s="119">
        <v>225648</v>
      </c>
      <c r="F43" s="119">
        <v>225648</v>
      </c>
      <c r="G43" s="120">
        <v>225648</v>
      </c>
      <c r="H43" s="121">
        <v>225648</v>
      </c>
      <c r="I43" s="122">
        <v>225648</v>
      </c>
      <c r="J43" s="123" t="s">
        <v>30</v>
      </c>
      <c r="K43" s="124"/>
      <c r="L43" s="107">
        <f t="shared" si="1"/>
        <v>18804</v>
      </c>
      <c r="M43" s="96" t="str">
        <f t="shared" si="0"/>
        <v>Auditoria</v>
      </c>
    </row>
    <row r="44" spans="2:13" ht="16.5" customHeight="1" x14ac:dyDescent="0.2">
      <c r="B44" s="98" t="s">
        <v>251</v>
      </c>
      <c r="C44" s="119">
        <v>29376</v>
      </c>
      <c r="D44" s="119">
        <v>35496</v>
      </c>
      <c r="E44" s="119">
        <v>35273</v>
      </c>
      <c r="F44" s="119">
        <v>35273</v>
      </c>
      <c r="G44" s="120">
        <v>35273</v>
      </c>
      <c r="H44" s="121">
        <v>35273</v>
      </c>
      <c r="I44" s="122">
        <v>35273</v>
      </c>
      <c r="J44" s="123" t="s">
        <v>161</v>
      </c>
      <c r="K44" s="124"/>
      <c r="L44" s="107">
        <f t="shared" si="1"/>
        <v>2939.4166666666665</v>
      </c>
      <c r="M44" s="96" t="str">
        <f t="shared" si="0"/>
        <v>-</v>
      </c>
    </row>
    <row r="45" spans="2:13" ht="24" x14ac:dyDescent="0.2">
      <c r="B45" s="98" t="s">
        <v>252</v>
      </c>
      <c r="C45" s="119">
        <v>388992</v>
      </c>
      <c r="D45" s="119">
        <v>465381</v>
      </c>
      <c r="E45" s="119">
        <v>465361</v>
      </c>
      <c r="F45" s="119">
        <v>465361</v>
      </c>
      <c r="G45" s="120">
        <v>465361</v>
      </c>
      <c r="H45" s="121">
        <v>465361</v>
      </c>
      <c r="I45" s="122">
        <v>465361</v>
      </c>
      <c r="J45" s="123" t="s">
        <v>30</v>
      </c>
      <c r="K45" s="124"/>
      <c r="L45" s="107">
        <f t="shared" si="1"/>
        <v>38780.083333333336</v>
      </c>
      <c r="M45" s="96" t="str">
        <f t="shared" si="0"/>
        <v>Auditoria</v>
      </c>
    </row>
    <row r="46" spans="2:13" ht="24" x14ac:dyDescent="0.2">
      <c r="B46" s="98" t="s">
        <v>253</v>
      </c>
      <c r="C46" s="119">
        <v>350000</v>
      </c>
      <c r="D46" s="119">
        <v>425642</v>
      </c>
      <c r="E46" s="119">
        <v>417488</v>
      </c>
      <c r="F46" s="119">
        <v>417488</v>
      </c>
      <c r="G46" s="120">
        <v>417488</v>
      </c>
      <c r="H46" s="121">
        <v>417488</v>
      </c>
      <c r="I46" s="122">
        <v>417488</v>
      </c>
      <c r="J46" s="123" t="s">
        <v>23</v>
      </c>
      <c r="K46" s="124"/>
      <c r="L46" s="107">
        <f t="shared" si="1"/>
        <v>34790.666666666664</v>
      </c>
      <c r="M46" s="96" t="str">
        <f t="shared" si="0"/>
        <v>Auditoria</v>
      </c>
    </row>
    <row r="47" spans="2:13" ht="16.5" customHeight="1" x14ac:dyDescent="0.2">
      <c r="B47" s="98" t="s">
        <v>254</v>
      </c>
      <c r="C47" s="119">
        <v>188000</v>
      </c>
      <c r="D47" s="119">
        <v>210155</v>
      </c>
      <c r="E47" s="119">
        <v>208395</v>
      </c>
      <c r="F47" s="119">
        <v>208395</v>
      </c>
      <c r="G47" s="120">
        <v>208395</v>
      </c>
      <c r="H47" s="121">
        <v>208395</v>
      </c>
      <c r="I47" s="122">
        <v>208395</v>
      </c>
      <c r="J47" s="123" t="s">
        <v>211</v>
      </c>
      <c r="K47" s="124"/>
      <c r="L47" s="107">
        <f t="shared" si="1"/>
        <v>17366.25</v>
      </c>
      <c r="M47" s="96" t="str">
        <f t="shared" si="0"/>
        <v>Auditoria</v>
      </c>
    </row>
    <row r="48" spans="2:13" ht="16.5" customHeight="1" x14ac:dyDescent="0.2">
      <c r="B48" s="98" t="s">
        <v>255</v>
      </c>
      <c r="C48" s="119">
        <v>58083</v>
      </c>
      <c r="D48" s="119">
        <v>328540</v>
      </c>
      <c r="E48" s="119">
        <v>302669</v>
      </c>
      <c r="F48" s="119">
        <v>302669</v>
      </c>
      <c r="G48" s="120">
        <v>302669</v>
      </c>
      <c r="H48" s="121">
        <v>302669</v>
      </c>
      <c r="I48" s="122">
        <v>302669</v>
      </c>
      <c r="J48" s="123" t="s">
        <v>97</v>
      </c>
      <c r="K48" s="124"/>
      <c r="L48" s="107">
        <f t="shared" si="1"/>
        <v>25222.416666666668</v>
      </c>
      <c r="M48" s="96" t="str">
        <f t="shared" si="0"/>
        <v>Auditoria</v>
      </c>
    </row>
    <row r="49" spans="2:13" ht="16.5" customHeight="1" x14ac:dyDescent="0.2">
      <c r="B49" s="98" t="s">
        <v>256</v>
      </c>
      <c r="C49" s="119">
        <v>443163</v>
      </c>
      <c r="D49" s="119">
        <v>653163</v>
      </c>
      <c r="E49" s="119">
        <v>586939</v>
      </c>
      <c r="F49" s="119">
        <v>586939</v>
      </c>
      <c r="G49" s="120">
        <v>586939</v>
      </c>
      <c r="H49" s="121">
        <v>586939</v>
      </c>
      <c r="I49" s="122">
        <v>586939</v>
      </c>
      <c r="J49" s="123" t="s">
        <v>33</v>
      </c>
      <c r="K49" s="124"/>
      <c r="L49" s="107">
        <f t="shared" si="1"/>
        <v>48911.583333333336</v>
      </c>
      <c r="M49" s="96" t="str">
        <f t="shared" si="0"/>
        <v>Auditoria</v>
      </c>
    </row>
    <row r="50" spans="2:13" ht="16.5" customHeight="1" x14ac:dyDescent="0.2">
      <c r="B50" s="98" t="s">
        <v>257</v>
      </c>
      <c r="C50" s="119">
        <v>1995000</v>
      </c>
      <c r="D50" s="119">
        <v>2444472</v>
      </c>
      <c r="E50" s="119">
        <v>2444471</v>
      </c>
      <c r="F50" s="119">
        <v>2444471</v>
      </c>
      <c r="G50" s="120">
        <v>2444471</v>
      </c>
      <c r="H50" s="121">
        <v>2444471</v>
      </c>
      <c r="I50" s="122">
        <v>2444471</v>
      </c>
      <c r="J50" s="123" t="s">
        <v>30</v>
      </c>
      <c r="K50" s="124"/>
      <c r="L50" s="107">
        <f t="shared" si="1"/>
        <v>203705.91666666666</v>
      </c>
      <c r="M50" s="96" t="str">
        <f t="shared" si="0"/>
        <v>Auditoria</v>
      </c>
    </row>
    <row r="51" spans="2:13" ht="16.5" customHeight="1" x14ac:dyDescent="0.2">
      <c r="B51" s="98" t="s">
        <v>258</v>
      </c>
      <c r="C51" s="119">
        <v>137000</v>
      </c>
      <c r="D51" s="119">
        <v>157794</v>
      </c>
      <c r="E51" s="119">
        <v>157793</v>
      </c>
      <c r="F51" s="119">
        <v>157793</v>
      </c>
      <c r="G51" s="120">
        <v>157793</v>
      </c>
      <c r="H51" s="121">
        <v>157793</v>
      </c>
      <c r="I51" s="122">
        <v>157793</v>
      </c>
      <c r="J51" s="123" t="s">
        <v>30</v>
      </c>
      <c r="K51" s="124"/>
      <c r="L51" s="107">
        <f t="shared" si="1"/>
        <v>13149.416666666666</v>
      </c>
      <c r="M51" s="96" t="str">
        <f t="shared" si="0"/>
        <v>-</v>
      </c>
    </row>
    <row r="52" spans="2:13" ht="16.5" customHeight="1" x14ac:dyDescent="0.2">
      <c r="B52" s="98" t="s">
        <v>259</v>
      </c>
      <c r="C52" s="119">
        <v>64495</v>
      </c>
      <c r="D52" s="119">
        <v>78567</v>
      </c>
      <c r="E52" s="119">
        <v>78321</v>
      </c>
      <c r="F52" s="119">
        <v>78321</v>
      </c>
      <c r="G52" s="120">
        <v>78321</v>
      </c>
      <c r="H52" s="121">
        <v>78321</v>
      </c>
      <c r="I52" s="122">
        <v>78321</v>
      </c>
      <c r="J52" s="123" t="s">
        <v>18</v>
      </c>
      <c r="K52" s="124"/>
      <c r="L52" s="107">
        <f t="shared" si="1"/>
        <v>6526.75</v>
      </c>
      <c r="M52" s="96" t="str">
        <f t="shared" si="0"/>
        <v>-</v>
      </c>
    </row>
    <row r="53" spans="2:13" ht="16.5" customHeight="1" x14ac:dyDescent="0.2">
      <c r="B53" s="98" t="s">
        <v>260</v>
      </c>
      <c r="C53" s="123">
        <v>0</v>
      </c>
      <c r="D53" s="119">
        <v>321205</v>
      </c>
      <c r="E53" s="119">
        <v>321205</v>
      </c>
      <c r="F53" s="119">
        <v>321205</v>
      </c>
      <c r="G53" s="120">
        <v>321205</v>
      </c>
      <c r="H53" s="121">
        <v>321205</v>
      </c>
      <c r="I53" s="122">
        <v>321205</v>
      </c>
      <c r="J53" s="123" t="s">
        <v>30</v>
      </c>
      <c r="K53" s="124"/>
      <c r="L53" s="107">
        <f t="shared" si="1"/>
        <v>26767.083333333332</v>
      </c>
      <c r="M53" s="96" t="str">
        <f t="shared" si="0"/>
        <v>Auditoria</v>
      </c>
    </row>
    <row r="54" spans="2:13" ht="16.5" customHeight="1" thickBot="1" x14ac:dyDescent="0.25">
      <c r="B54" s="98" t="s">
        <v>261</v>
      </c>
      <c r="C54" s="123">
        <v>0</v>
      </c>
      <c r="D54" s="123">
        <v>0</v>
      </c>
      <c r="E54" s="123">
        <v>0</v>
      </c>
      <c r="F54" s="123">
        <v>0</v>
      </c>
      <c r="G54" s="156">
        <v>0</v>
      </c>
      <c r="H54" s="157">
        <v>0</v>
      </c>
      <c r="I54" s="158">
        <v>0</v>
      </c>
      <c r="J54" s="123" t="s">
        <v>207</v>
      </c>
      <c r="K54" s="124"/>
      <c r="L54" s="107">
        <f t="shared" si="1"/>
        <v>0</v>
      </c>
      <c r="M54" s="96" t="str">
        <f t="shared" si="0"/>
        <v>-</v>
      </c>
    </row>
    <row r="55" spans="2:13" x14ac:dyDescent="0.2">
      <c r="B55" s="64" t="s">
        <v>38</v>
      </c>
    </row>
    <row r="56" spans="2:13" x14ac:dyDescent="0.2">
      <c r="B56" s="126" t="s">
        <v>377</v>
      </c>
    </row>
    <row r="58" spans="2:13" ht="72" x14ac:dyDescent="0.2">
      <c r="B58" s="92" t="s">
        <v>395</v>
      </c>
    </row>
    <row r="59" spans="2:13" x14ac:dyDescent="0.2">
      <c r="B59" s="92"/>
    </row>
    <row r="60" spans="2:13" ht="48" x14ac:dyDescent="0.2">
      <c r="B60" s="92" t="s">
        <v>396</v>
      </c>
    </row>
    <row r="61" spans="2:13" x14ac:dyDescent="0.2">
      <c r="B61" s="92"/>
    </row>
    <row r="62" spans="2:13" ht="84" x14ac:dyDescent="0.2">
      <c r="B62" s="92" t="s">
        <v>397</v>
      </c>
    </row>
    <row r="63" spans="2:13" x14ac:dyDescent="0.2">
      <c r="B63" s="92"/>
    </row>
    <row r="64" spans="2:13" ht="120" x14ac:dyDescent="0.2">
      <c r="B64" s="92" t="s">
        <v>398</v>
      </c>
    </row>
    <row r="65" spans="2:2" x14ac:dyDescent="0.2">
      <c r="B65" s="92"/>
    </row>
    <row r="66" spans="2:2" ht="96" x14ac:dyDescent="0.2">
      <c r="B66" s="92" t="s">
        <v>399</v>
      </c>
    </row>
    <row r="67" spans="2:2" ht="24" x14ac:dyDescent="0.2">
      <c r="B67" s="92" t="s">
        <v>400</v>
      </c>
    </row>
    <row r="69" spans="2:2" ht="36" x14ac:dyDescent="0.2">
      <c r="B69" s="92" t="s">
        <v>401</v>
      </c>
    </row>
  </sheetData>
  <mergeCells count="7">
    <mergeCell ref="J18:J19"/>
    <mergeCell ref="B18:B19"/>
    <mergeCell ref="C18:C19"/>
    <mergeCell ref="D18:D19"/>
    <mergeCell ref="E18:E19"/>
    <mergeCell ref="F18:F19"/>
    <mergeCell ref="G18:I18"/>
  </mergeCells>
  <hyperlinks>
    <hyperlink ref="B55" r:id="rId1"/>
  </hyperlink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2"/>
  <sheetViews>
    <sheetView showGridLines="0" workbookViewId="0">
      <selection activeCell="B2" sqref="B2:M19"/>
    </sheetView>
  </sheetViews>
  <sheetFormatPr baseColWidth="10" defaultColWidth="11" defaultRowHeight="12.75" x14ac:dyDescent="0.2"/>
  <cols>
    <col min="1" max="1" width="11" style="1"/>
    <col min="2" max="2" width="40.375" style="1" customWidth="1"/>
    <col min="3" max="6" width="11" style="1" bestFit="1" customWidth="1"/>
    <col min="7" max="7" width="17.75" style="1" bestFit="1" customWidth="1"/>
    <col min="8" max="9" width="11" style="1" bestFit="1" customWidth="1"/>
    <col min="10" max="10" width="6.75" style="1" bestFit="1" customWidth="1"/>
    <col min="11" max="11" width="3.375" style="1" customWidth="1"/>
    <col min="12" max="12" width="13.625" style="1" bestFit="1" customWidth="1"/>
    <col min="13" max="13" width="7.375" style="1" bestFit="1" customWidth="1"/>
    <col min="14" max="16384" width="11" style="1"/>
  </cols>
  <sheetData>
    <row r="1" spans="2:13" x14ac:dyDescent="0.2">
      <c r="B1" s="8"/>
      <c r="C1" s="8"/>
      <c r="D1" s="8"/>
      <c r="E1" s="8"/>
      <c r="F1" s="8"/>
      <c r="G1" s="8"/>
      <c r="H1" s="8"/>
      <c r="I1" s="8"/>
      <c r="J1" s="8"/>
      <c r="K1" s="8"/>
    </row>
    <row r="2" spans="2:13" x14ac:dyDescent="0.2">
      <c r="B2" s="91" t="s">
        <v>362</v>
      </c>
      <c r="C2" s="92"/>
      <c r="D2" s="92"/>
      <c r="E2" s="92"/>
      <c r="F2" s="92"/>
      <c r="G2" s="92"/>
      <c r="H2" s="92"/>
      <c r="I2" s="92"/>
      <c r="J2" s="92"/>
      <c r="K2" s="7"/>
    </row>
    <row r="3" spans="2:13" ht="15" customHeight="1" x14ac:dyDescent="0.2">
      <c r="B3" s="89" t="s">
        <v>0</v>
      </c>
      <c r="C3" s="89"/>
      <c r="D3" s="89"/>
      <c r="E3" s="89"/>
      <c r="F3" s="89"/>
      <c r="G3" s="89"/>
      <c r="H3" s="89"/>
      <c r="I3" s="89"/>
      <c r="J3" s="89"/>
      <c r="K3" s="8"/>
    </row>
    <row r="4" spans="2:13" ht="10.5" customHeight="1" x14ac:dyDescent="0.2">
      <c r="B4" s="89" t="s">
        <v>1</v>
      </c>
      <c r="C4" s="92"/>
      <c r="D4" s="92"/>
      <c r="E4" s="92"/>
      <c r="F4" s="92"/>
      <c r="G4" s="92"/>
      <c r="H4" s="92"/>
      <c r="I4" s="92"/>
      <c r="J4" s="92"/>
      <c r="K4" s="7"/>
    </row>
    <row r="5" spans="2:13" x14ac:dyDescent="0.2">
      <c r="B5" s="92" t="s">
        <v>2</v>
      </c>
      <c r="C5" s="92"/>
      <c r="D5" s="92"/>
      <c r="E5" s="92"/>
      <c r="F5" s="92"/>
      <c r="G5" s="92"/>
      <c r="H5" s="92"/>
      <c r="I5" s="92"/>
      <c r="J5" s="92"/>
      <c r="K5" s="7"/>
    </row>
    <row r="6" spans="2:13" ht="11.25" customHeight="1" x14ac:dyDescent="0.2">
      <c r="B6" s="89" t="s">
        <v>36</v>
      </c>
      <c r="C6" s="92"/>
      <c r="D6" s="92"/>
      <c r="E6" s="92"/>
      <c r="F6" s="92"/>
      <c r="G6" s="92"/>
      <c r="H6" s="92"/>
      <c r="I6" s="92"/>
      <c r="J6" s="92"/>
      <c r="K6" s="7"/>
    </row>
    <row r="7" spans="2:13" x14ac:dyDescent="0.2">
      <c r="B7" s="89" t="s">
        <v>37</v>
      </c>
      <c r="C7" s="92"/>
      <c r="D7" s="92"/>
      <c r="E7" s="92"/>
      <c r="F7" s="92"/>
      <c r="G7" s="92"/>
      <c r="H7" s="92"/>
      <c r="I7" s="92"/>
      <c r="J7" s="92"/>
      <c r="K7" s="7"/>
    </row>
    <row r="8" spans="2:13" ht="12.75" customHeight="1" x14ac:dyDescent="0.2">
      <c r="B8" s="89"/>
      <c r="C8" s="89"/>
      <c r="D8" s="89"/>
      <c r="E8" s="89"/>
      <c r="F8" s="89"/>
      <c r="G8" s="89"/>
      <c r="H8" s="89"/>
      <c r="I8" s="89"/>
      <c r="J8" s="89"/>
      <c r="K8" s="8"/>
    </row>
    <row r="9" spans="2:13" ht="15" customHeight="1" x14ac:dyDescent="0.2">
      <c r="B9" s="94" t="s">
        <v>3</v>
      </c>
      <c r="C9" s="95">
        <v>138490511244</v>
      </c>
      <c r="D9" s="95">
        <v>158283731419</v>
      </c>
      <c r="E9" s="95">
        <v>144536531197</v>
      </c>
      <c r="F9" s="95">
        <v>137792005487</v>
      </c>
      <c r="G9" s="95">
        <v>137287587900</v>
      </c>
      <c r="H9" s="95">
        <v>136966682245</v>
      </c>
      <c r="I9" s="95">
        <v>136527741127</v>
      </c>
      <c r="J9" s="96" t="s">
        <v>4</v>
      </c>
      <c r="K9" s="4"/>
    </row>
    <row r="10" spans="2:13" ht="15" customHeight="1" x14ac:dyDescent="0.2">
      <c r="B10" s="99" t="s">
        <v>354</v>
      </c>
      <c r="C10" s="100">
        <v>33435341</v>
      </c>
      <c r="D10" s="100">
        <v>40445199</v>
      </c>
      <c r="E10" s="100">
        <v>39630387</v>
      </c>
      <c r="F10" s="100">
        <v>39622547</v>
      </c>
      <c r="G10" s="100">
        <v>39622547</v>
      </c>
      <c r="H10" s="100">
        <v>39607657</v>
      </c>
      <c r="I10" s="100">
        <v>39511384</v>
      </c>
      <c r="J10" s="101" t="s">
        <v>355</v>
      </c>
      <c r="K10" s="4"/>
    </row>
    <row r="11" spans="2:13" ht="15" customHeight="1" x14ac:dyDescent="0.2">
      <c r="B11" s="153"/>
      <c r="C11" s="154"/>
      <c r="D11" s="154"/>
      <c r="E11" s="154"/>
      <c r="F11" s="154"/>
      <c r="G11" s="154"/>
      <c r="H11" s="154"/>
      <c r="I11" s="154"/>
      <c r="J11" s="155"/>
      <c r="K11" s="4"/>
    </row>
    <row r="12" spans="2:13" ht="13.5" customHeight="1" thickBot="1" x14ac:dyDescent="0.25">
      <c r="B12" s="166" t="s">
        <v>364</v>
      </c>
      <c r="C12" s="166" t="s">
        <v>385</v>
      </c>
      <c r="D12" s="166" t="s">
        <v>386</v>
      </c>
      <c r="E12" s="166" t="s">
        <v>387</v>
      </c>
      <c r="F12" s="166" t="s">
        <v>388</v>
      </c>
      <c r="G12" s="166" t="s">
        <v>16</v>
      </c>
      <c r="H12" s="169"/>
      <c r="I12" s="166"/>
      <c r="J12" s="166" t="s">
        <v>389</v>
      </c>
      <c r="K12" s="66"/>
      <c r="L12" s="62" t="s">
        <v>365</v>
      </c>
      <c r="M12" s="63">
        <v>3950</v>
      </c>
    </row>
    <row r="13" spans="2:13" ht="39" thickBot="1" x14ac:dyDescent="0.25">
      <c r="B13" s="167"/>
      <c r="C13" s="168"/>
      <c r="D13" s="168"/>
      <c r="E13" s="167"/>
      <c r="F13" s="167"/>
      <c r="G13" s="108" t="s">
        <v>391</v>
      </c>
      <c r="H13" s="109" t="s">
        <v>392</v>
      </c>
      <c r="I13" s="110" t="s">
        <v>393</v>
      </c>
      <c r="J13" s="167"/>
      <c r="K13" s="66"/>
      <c r="L13" s="59" t="s">
        <v>361</v>
      </c>
      <c r="M13" s="59" t="s">
        <v>216</v>
      </c>
    </row>
    <row r="14" spans="2:13" ht="16.5" customHeight="1" x14ac:dyDescent="0.2">
      <c r="B14" s="98" t="s">
        <v>356</v>
      </c>
      <c r="C14" s="112">
        <v>272898</v>
      </c>
      <c r="D14" s="112">
        <v>367630</v>
      </c>
      <c r="E14" s="112">
        <v>344459</v>
      </c>
      <c r="F14" s="112">
        <v>344459</v>
      </c>
      <c r="G14" s="113">
        <v>344459</v>
      </c>
      <c r="H14" s="114">
        <v>344459</v>
      </c>
      <c r="I14" s="115">
        <v>340750</v>
      </c>
      <c r="J14" s="116" t="s">
        <v>138</v>
      </c>
      <c r="K14" s="4"/>
      <c r="L14" s="68">
        <f>H14/12</f>
        <v>28704.916666666668</v>
      </c>
      <c r="M14" s="58" t="str">
        <f>IF(L14&gt;4*$M$12,"Auditoria","-")</f>
        <v>Auditoria</v>
      </c>
    </row>
    <row r="15" spans="2:13" x14ac:dyDescent="0.2">
      <c r="B15" s="98" t="s">
        <v>357</v>
      </c>
      <c r="C15" s="119">
        <v>32982012</v>
      </c>
      <c r="D15" s="119">
        <v>39864695</v>
      </c>
      <c r="E15" s="119">
        <v>39078384</v>
      </c>
      <c r="F15" s="119">
        <v>39070545</v>
      </c>
      <c r="G15" s="120">
        <v>39070545</v>
      </c>
      <c r="H15" s="121">
        <v>39055655</v>
      </c>
      <c r="I15" s="122">
        <v>38963091</v>
      </c>
      <c r="J15" s="123" t="s">
        <v>105</v>
      </c>
      <c r="K15" s="5"/>
      <c r="L15" s="67">
        <f t="shared" ref="L15:L17" si="0">H15/12</f>
        <v>3254637.9166666665</v>
      </c>
      <c r="M15" s="57" t="str">
        <f>IF(L15&gt;4*$M$12,"Auditoria","-")</f>
        <v>Auditoria</v>
      </c>
    </row>
    <row r="16" spans="2:13" x14ac:dyDescent="0.2">
      <c r="B16" s="98" t="s">
        <v>358</v>
      </c>
      <c r="C16" s="119">
        <v>144000</v>
      </c>
      <c r="D16" s="119">
        <v>176443</v>
      </c>
      <c r="E16" s="119">
        <v>175055</v>
      </c>
      <c r="F16" s="119">
        <v>175055</v>
      </c>
      <c r="G16" s="120">
        <v>175055</v>
      </c>
      <c r="H16" s="121">
        <v>175055</v>
      </c>
      <c r="I16" s="122">
        <v>175055</v>
      </c>
      <c r="J16" s="123" t="s">
        <v>211</v>
      </c>
      <c r="K16" s="5"/>
      <c r="L16" s="67">
        <f t="shared" si="0"/>
        <v>14587.916666666666</v>
      </c>
      <c r="M16" s="57" t="str">
        <f>IF(L16&gt;4*$M$12,"Auditoria","-")</f>
        <v>-</v>
      </c>
    </row>
    <row r="17" spans="2:13" ht="24.75" thickBot="1" x14ac:dyDescent="0.25">
      <c r="B17" s="98" t="s">
        <v>359</v>
      </c>
      <c r="C17" s="119">
        <v>36431</v>
      </c>
      <c r="D17" s="119">
        <v>36431</v>
      </c>
      <c r="E17" s="119">
        <v>32488</v>
      </c>
      <c r="F17" s="119">
        <v>32488</v>
      </c>
      <c r="G17" s="120">
        <v>32488</v>
      </c>
      <c r="H17" s="125">
        <v>32488</v>
      </c>
      <c r="I17" s="122">
        <v>32488</v>
      </c>
      <c r="J17" s="123" t="s">
        <v>214</v>
      </c>
      <c r="K17" s="5"/>
      <c r="L17" s="67">
        <f t="shared" si="0"/>
        <v>2707.3333333333335</v>
      </c>
      <c r="M17" s="57" t="str">
        <f>IF(L17&gt;4*$M$12,"Auditoria","-")</f>
        <v>-</v>
      </c>
    </row>
    <row r="18" spans="2:13" x14ac:dyDescent="0.2">
      <c r="B18" s="64" t="s">
        <v>38</v>
      </c>
      <c r="C18" s="90"/>
      <c r="D18" s="90"/>
      <c r="E18" s="90"/>
      <c r="F18" s="90"/>
      <c r="G18" s="90"/>
      <c r="H18" s="90"/>
      <c r="I18" s="90"/>
      <c r="J18" s="90"/>
    </row>
    <row r="19" spans="2:13" x14ac:dyDescent="0.2">
      <c r="B19" s="126" t="s">
        <v>377</v>
      </c>
      <c r="C19" s="90"/>
      <c r="D19" s="90"/>
      <c r="E19" s="90"/>
      <c r="F19" s="90"/>
      <c r="G19" s="90"/>
      <c r="H19" s="90"/>
      <c r="I19" s="90"/>
      <c r="J19" s="90"/>
    </row>
    <row r="21" spans="2:13" ht="102" x14ac:dyDescent="0.2">
      <c r="B21" s="88" t="s">
        <v>378</v>
      </c>
    </row>
    <row r="22" spans="2:13" x14ac:dyDescent="0.2">
      <c r="B22" s="7"/>
    </row>
    <row r="23" spans="2:13" ht="63.75" x14ac:dyDescent="0.2">
      <c r="B23" s="7" t="s">
        <v>379</v>
      </c>
    </row>
    <row r="24" spans="2:13" x14ac:dyDescent="0.2">
      <c r="B24" s="7"/>
    </row>
    <row r="25" spans="2:13" ht="140.25" x14ac:dyDescent="0.2">
      <c r="B25" s="7" t="s">
        <v>380</v>
      </c>
    </row>
    <row r="26" spans="2:13" x14ac:dyDescent="0.2">
      <c r="B26" s="7"/>
    </row>
    <row r="27" spans="2:13" ht="204" x14ac:dyDescent="0.2">
      <c r="B27" s="7" t="s">
        <v>381</v>
      </c>
    </row>
    <row r="28" spans="2:13" x14ac:dyDescent="0.2">
      <c r="B28" s="7"/>
    </row>
    <row r="29" spans="2:13" ht="140.25" x14ac:dyDescent="0.2">
      <c r="B29" s="7" t="s">
        <v>382</v>
      </c>
    </row>
    <row r="30" spans="2:13" ht="38.25" x14ac:dyDescent="0.2">
      <c r="B30" s="7" t="s">
        <v>383</v>
      </c>
    </row>
    <row r="32" spans="2:13" ht="51" x14ac:dyDescent="0.2">
      <c r="B32" s="7" t="s">
        <v>384</v>
      </c>
    </row>
  </sheetData>
  <mergeCells count="7">
    <mergeCell ref="J12:J13"/>
    <mergeCell ref="B12:B13"/>
    <mergeCell ref="C12:C13"/>
    <mergeCell ref="D12:D13"/>
    <mergeCell ref="E12:E13"/>
    <mergeCell ref="F12:F13"/>
    <mergeCell ref="G12:I12"/>
  </mergeCells>
  <hyperlinks>
    <hyperlink ref="B18" r:id="rId1"/>
  </hyperlink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75"/>
  <sheetViews>
    <sheetView showGridLines="0" topLeftCell="A6" workbookViewId="0">
      <selection activeCell="D20" sqref="D20"/>
    </sheetView>
  </sheetViews>
  <sheetFormatPr baseColWidth="10" defaultColWidth="11" defaultRowHeight="12" x14ac:dyDescent="0.2"/>
  <cols>
    <col min="1" max="1" width="3" style="90" customWidth="1"/>
    <col min="2" max="2" width="45.625" style="90" customWidth="1"/>
    <col min="3" max="6" width="12.625" style="90" bestFit="1" customWidth="1"/>
    <col min="7" max="7" width="17.75" style="90" bestFit="1" customWidth="1"/>
    <col min="8" max="9" width="12.625" style="90" bestFit="1" customWidth="1"/>
    <col min="10" max="10" width="5.75" style="90" bestFit="1" customWidth="1"/>
    <col min="11" max="11" width="3.75" style="90" customWidth="1"/>
    <col min="12" max="12" width="11" style="90"/>
    <col min="13" max="13" width="7" style="90" bestFit="1" customWidth="1"/>
    <col min="14" max="16384" width="11" style="90"/>
  </cols>
  <sheetData>
    <row r="1" spans="2:13" x14ac:dyDescent="0.2">
      <c r="B1" s="89"/>
      <c r="C1" s="89"/>
      <c r="D1" s="89"/>
      <c r="E1" s="89"/>
      <c r="F1" s="89"/>
      <c r="G1" s="89"/>
      <c r="H1" s="89"/>
      <c r="I1" s="89"/>
      <c r="J1" s="89"/>
      <c r="K1" s="89"/>
    </row>
    <row r="2" spans="2:13" x14ac:dyDescent="0.2">
      <c r="B2" s="91" t="s">
        <v>362</v>
      </c>
      <c r="C2" s="92"/>
      <c r="D2" s="92"/>
      <c r="E2" s="92"/>
      <c r="F2" s="92"/>
      <c r="G2" s="92"/>
      <c r="H2" s="92"/>
      <c r="I2" s="92"/>
      <c r="J2" s="92"/>
      <c r="K2" s="92"/>
    </row>
    <row r="3" spans="2:13" ht="15" customHeight="1" x14ac:dyDescent="0.2">
      <c r="B3" s="89" t="s">
        <v>0</v>
      </c>
      <c r="C3" s="89"/>
      <c r="D3" s="89"/>
      <c r="E3" s="89"/>
      <c r="F3" s="89"/>
      <c r="G3" s="89"/>
      <c r="H3" s="89"/>
      <c r="I3" s="89"/>
      <c r="J3" s="89"/>
      <c r="K3" s="89"/>
    </row>
    <row r="4" spans="2:13" ht="10.5" customHeight="1" x14ac:dyDescent="0.2">
      <c r="B4" s="89" t="s">
        <v>1</v>
      </c>
      <c r="C4" s="92"/>
      <c r="D4" s="92"/>
      <c r="E4" s="92"/>
      <c r="F4" s="92"/>
      <c r="G4" s="92"/>
      <c r="H4" s="92"/>
      <c r="I4" s="92"/>
      <c r="J4" s="92"/>
      <c r="K4" s="92"/>
    </row>
    <row r="5" spans="2:13" x14ac:dyDescent="0.2">
      <c r="B5" s="92" t="s">
        <v>2</v>
      </c>
      <c r="C5" s="92"/>
      <c r="D5" s="92"/>
      <c r="E5" s="92"/>
      <c r="F5" s="92"/>
      <c r="G5" s="92"/>
      <c r="H5" s="92"/>
      <c r="I5" s="92"/>
      <c r="J5" s="92"/>
      <c r="K5" s="92"/>
    </row>
    <row r="6" spans="2:13" ht="11.25" customHeight="1" x14ac:dyDescent="0.2">
      <c r="B6" s="89" t="s">
        <v>36</v>
      </c>
      <c r="C6" s="92"/>
      <c r="D6" s="92"/>
      <c r="E6" s="92"/>
      <c r="F6" s="92"/>
      <c r="G6" s="92"/>
      <c r="H6" s="92"/>
      <c r="I6" s="92"/>
      <c r="J6" s="92"/>
      <c r="K6" s="92"/>
    </row>
    <row r="7" spans="2:13" x14ac:dyDescent="0.2">
      <c r="B7" s="89" t="s">
        <v>37</v>
      </c>
      <c r="C7" s="92"/>
      <c r="D7" s="92"/>
      <c r="E7" s="92"/>
      <c r="F7" s="92"/>
      <c r="G7" s="92"/>
      <c r="H7" s="92"/>
      <c r="I7" s="92"/>
      <c r="J7" s="92"/>
      <c r="K7" s="92"/>
    </row>
    <row r="8" spans="2:13" ht="12.75" customHeight="1" x14ac:dyDescent="0.2">
      <c r="B8" s="89"/>
      <c r="C8" s="89"/>
      <c r="D8" s="89"/>
      <c r="E8" s="89"/>
      <c r="F8" s="89"/>
      <c r="G8" s="89"/>
      <c r="H8" s="89"/>
      <c r="I8" s="89"/>
      <c r="J8" s="89"/>
      <c r="K8" s="89"/>
    </row>
    <row r="9" spans="2:13" ht="15" customHeight="1" x14ac:dyDescent="0.2">
      <c r="B9" s="94" t="s">
        <v>3</v>
      </c>
      <c r="C9" s="95">
        <v>138490511244</v>
      </c>
      <c r="D9" s="95">
        <v>158283731419</v>
      </c>
      <c r="E9" s="95">
        <v>144536531197</v>
      </c>
      <c r="F9" s="95">
        <v>137792005487</v>
      </c>
      <c r="G9" s="95">
        <v>137287587900</v>
      </c>
      <c r="H9" s="95">
        <v>136966682245</v>
      </c>
      <c r="I9" s="95">
        <v>136527741127</v>
      </c>
      <c r="J9" s="96" t="s">
        <v>4</v>
      </c>
      <c r="K9" s="97"/>
    </row>
    <row r="10" spans="2:13" ht="15" customHeight="1" x14ac:dyDescent="0.2">
      <c r="B10" s="99" t="s">
        <v>277</v>
      </c>
      <c r="C10" s="100">
        <v>44964058</v>
      </c>
      <c r="D10" s="100">
        <v>65267566</v>
      </c>
      <c r="E10" s="100">
        <v>62360800</v>
      </c>
      <c r="F10" s="100">
        <v>62006947</v>
      </c>
      <c r="G10" s="100">
        <v>62006947</v>
      </c>
      <c r="H10" s="100">
        <v>62004297</v>
      </c>
      <c r="I10" s="100">
        <v>61986875</v>
      </c>
      <c r="J10" s="101" t="s">
        <v>15</v>
      </c>
      <c r="K10" s="97"/>
    </row>
    <row r="11" spans="2:13" ht="15" customHeight="1" x14ac:dyDescent="0.2">
      <c r="B11" s="153"/>
      <c r="C11" s="154"/>
      <c r="D11" s="154"/>
      <c r="E11" s="154"/>
      <c r="F11" s="154"/>
      <c r="G11" s="154"/>
      <c r="H11" s="154"/>
      <c r="I11" s="154"/>
      <c r="J11" s="155"/>
      <c r="K11" s="97"/>
    </row>
    <row r="12" spans="2:13" ht="13.5" customHeight="1" thickBot="1" x14ac:dyDescent="0.25">
      <c r="B12" s="166" t="s">
        <v>364</v>
      </c>
      <c r="C12" s="166" t="s">
        <v>385</v>
      </c>
      <c r="D12" s="166" t="s">
        <v>386</v>
      </c>
      <c r="E12" s="166" t="s">
        <v>387</v>
      </c>
      <c r="F12" s="166" t="s">
        <v>388</v>
      </c>
      <c r="G12" s="166" t="s">
        <v>16</v>
      </c>
      <c r="H12" s="169"/>
      <c r="I12" s="166"/>
      <c r="J12" s="166" t="s">
        <v>389</v>
      </c>
      <c r="K12" s="105"/>
      <c r="L12" s="106" t="s">
        <v>390</v>
      </c>
      <c r="M12" s="107">
        <v>3950</v>
      </c>
    </row>
    <row r="13" spans="2:13" ht="39" thickBot="1" x14ac:dyDescent="0.25">
      <c r="B13" s="167"/>
      <c r="C13" s="168"/>
      <c r="D13" s="168"/>
      <c r="E13" s="167"/>
      <c r="F13" s="167"/>
      <c r="G13" s="108" t="s">
        <v>391</v>
      </c>
      <c r="H13" s="109" t="s">
        <v>392</v>
      </c>
      <c r="I13" s="110" t="s">
        <v>393</v>
      </c>
      <c r="J13" s="167"/>
      <c r="K13" s="105"/>
      <c r="L13" s="111" t="s">
        <v>394</v>
      </c>
      <c r="M13" s="111" t="s">
        <v>216</v>
      </c>
    </row>
    <row r="14" spans="2:13" ht="16.5" customHeight="1" x14ac:dyDescent="0.2">
      <c r="B14" s="98" t="s">
        <v>278</v>
      </c>
      <c r="C14" s="119">
        <v>4190280</v>
      </c>
      <c r="D14" s="119">
        <v>4962414</v>
      </c>
      <c r="E14" s="119">
        <v>4701892</v>
      </c>
      <c r="F14" s="119">
        <v>4685740</v>
      </c>
      <c r="G14" s="120">
        <v>4685740</v>
      </c>
      <c r="H14" s="121">
        <v>4685740</v>
      </c>
      <c r="I14" s="122">
        <v>4683086</v>
      </c>
      <c r="J14" s="123" t="s">
        <v>123</v>
      </c>
      <c r="K14" s="124"/>
      <c r="L14" s="127">
        <f>H14/12</f>
        <v>390478.33333333331</v>
      </c>
      <c r="M14" s="118" t="str">
        <f>IF(L14&gt;4*$M$12,"Auditoria","-")</f>
        <v>Auditoria</v>
      </c>
    </row>
    <row r="15" spans="2:13" ht="16.5" customHeight="1" x14ac:dyDescent="0.2">
      <c r="B15" s="98" t="s">
        <v>279</v>
      </c>
      <c r="C15" s="119">
        <v>801168</v>
      </c>
      <c r="D15" s="119">
        <v>1321346</v>
      </c>
      <c r="E15" s="119">
        <v>1245723</v>
      </c>
      <c r="F15" s="119">
        <v>1245723</v>
      </c>
      <c r="G15" s="120">
        <v>1245723</v>
      </c>
      <c r="H15" s="121">
        <v>1245723</v>
      </c>
      <c r="I15" s="122">
        <v>1245723</v>
      </c>
      <c r="J15" s="123" t="s">
        <v>35</v>
      </c>
      <c r="K15" s="124"/>
      <c r="L15" s="128">
        <f t="shared" ref="L15:L60" si="0">H15/12</f>
        <v>103810.25</v>
      </c>
      <c r="M15" s="118" t="str">
        <f t="shared" ref="M15:M60" si="1">IF(L15&gt;4*$M$12,"Auditoria","-")</f>
        <v>Auditoria</v>
      </c>
    </row>
    <row r="16" spans="2:13" ht="16.5" customHeight="1" x14ac:dyDescent="0.2">
      <c r="B16" s="98" t="s">
        <v>280</v>
      </c>
      <c r="C16" s="119">
        <v>1104479</v>
      </c>
      <c r="D16" s="119">
        <v>1455663</v>
      </c>
      <c r="E16" s="119">
        <v>1379304</v>
      </c>
      <c r="F16" s="119">
        <v>1331001</v>
      </c>
      <c r="G16" s="120">
        <v>1331001</v>
      </c>
      <c r="H16" s="121">
        <v>1331001</v>
      </c>
      <c r="I16" s="122">
        <v>1331001</v>
      </c>
      <c r="J16" s="123" t="s">
        <v>281</v>
      </c>
      <c r="K16" s="124"/>
      <c r="L16" s="128">
        <f t="shared" si="0"/>
        <v>110916.75</v>
      </c>
      <c r="M16" s="118" t="str">
        <f t="shared" si="1"/>
        <v>Auditoria</v>
      </c>
    </row>
    <row r="17" spans="2:13" ht="16.5" customHeight="1" x14ac:dyDescent="0.2">
      <c r="B17" s="98" t="s">
        <v>282</v>
      </c>
      <c r="C17" s="119">
        <v>1111168</v>
      </c>
      <c r="D17" s="119">
        <v>1402214</v>
      </c>
      <c r="E17" s="119">
        <v>1402208</v>
      </c>
      <c r="F17" s="119">
        <v>1402125</v>
      </c>
      <c r="G17" s="120">
        <v>1402125</v>
      </c>
      <c r="H17" s="121">
        <v>1402125</v>
      </c>
      <c r="I17" s="122">
        <v>1402125</v>
      </c>
      <c r="J17" s="123" t="s">
        <v>30</v>
      </c>
      <c r="K17" s="124"/>
      <c r="L17" s="128">
        <f t="shared" si="0"/>
        <v>116843.75</v>
      </c>
      <c r="M17" s="118" t="str">
        <f t="shared" si="1"/>
        <v>Auditoria</v>
      </c>
    </row>
    <row r="18" spans="2:13" ht="16.5" customHeight="1" x14ac:dyDescent="0.2">
      <c r="B18" s="98" t="s">
        <v>283</v>
      </c>
      <c r="C18" s="119">
        <v>2022900</v>
      </c>
      <c r="D18" s="119">
        <v>4292316</v>
      </c>
      <c r="E18" s="119">
        <v>3344307</v>
      </c>
      <c r="F18" s="119">
        <v>3155941</v>
      </c>
      <c r="G18" s="120">
        <v>3155941</v>
      </c>
      <c r="H18" s="121">
        <v>3155941</v>
      </c>
      <c r="I18" s="122">
        <v>3153430</v>
      </c>
      <c r="J18" s="123" t="s">
        <v>212</v>
      </c>
      <c r="K18" s="124"/>
      <c r="L18" s="128">
        <f t="shared" si="0"/>
        <v>262995.08333333331</v>
      </c>
      <c r="M18" s="118" t="str">
        <f t="shared" si="1"/>
        <v>Auditoria</v>
      </c>
    </row>
    <row r="19" spans="2:13" ht="16.5" customHeight="1" x14ac:dyDescent="0.2">
      <c r="B19" s="98" t="s">
        <v>284</v>
      </c>
      <c r="C19" s="119">
        <v>176741</v>
      </c>
      <c r="D19" s="119">
        <v>817104</v>
      </c>
      <c r="E19" s="119">
        <v>809159</v>
      </c>
      <c r="F19" s="119">
        <v>809159</v>
      </c>
      <c r="G19" s="120">
        <v>809159</v>
      </c>
      <c r="H19" s="121">
        <v>809159</v>
      </c>
      <c r="I19" s="122">
        <v>809159</v>
      </c>
      <c r="J19" s="123" t="s">
        <v>72</v>
      </c>
      <c r="K19" s="124"/>
      <c r="L19" s="128">
        <f t="shared" si="0"/>
        <v>67429.916666666672</v>
      </c>
      <c r="M19" s="118" t="str">
        <f t="shared" si="1"/>
        <v>Auditoria</v>
      </c>
    </row>
    <row r="20" spans="2:13" ht="16.5" customHeight="1" x14ac:dyDescent="0.2">
      <c r="B20" s="98" t="s">
        <v>285</v>
      </c>
      <c r="C20" s="119">
        <v>472888</v>
      </c>
      <c r="D20" s="119">
        <v>497098</v>
      </c>
      <c r="E20" s="119">
        <v>495376</v>
      </c>
      <c r="F20" s="119">
        <v>495376</v>
      </c>
      <c r="G20" s="120">
        <v>495376</v>
      </c>
      <c r="H20" s="121">
        <v>495376</v>
      </c>
      <c r="I20" s="122">
        <v>495376</v>
      </c>
      <c r="J20" s="123" t="s">
        <v>18</v>
      </c>
      <c r="K20" s="124"/>
      <c r="L20" s="128">
        <f t="shared" si="0"/>
        <v>41281.333333333336</v>
      </c>
      <c r="M20" s="118" t="str">
        <f t="shared" si="1"/>
        <v>Auditoria</v>
      </c>
    </row>
    <row r="21" spans="2:13" ht="16.5" customHeight="1" x14ac:dyDescent="0.2">
      <c r="B21" s="98" t="s">
        <v>286</v>
      </c>
      <c r="C21" s="119">
        <v>547160</v>
      </c>
      <c r="D21" s="119">
        <v>752490</v>
      </c>
      <c r="E21" s="119">
        <v>729557</v>
      </c>
      <c r="F21" s="119">
        <v>729557</v>
      </c>
      <c r="G21" s="120">
        <v>729557</v>
      </c>
      <c r="H21" s="121">
        <v>729557</v>
      </c>
      <c r="I21" s="122">
        <v>729557</v>
      </c>
      <c r="J21" s="123" t="s">
        <v>146</v>
      </c>
      <c r="K21" s="124"/>
      <c r="L21" s="128">
        <f t="shared" si="0"/>
        <v>60796.416666666664</v>
      </c>
      <c r="M21" s="118" t="str">
        <f t="shared" si="1"/>
        <v>Auditoria</v>
      </c>
    </row>
    <row r="22" spans="2:13" ht="16.5" customHeight="1" x14ac:dyDescent="0.2">
      <c r="B22" s="98" t="s">
        <v>287</v>
      </c>
      <c r="C22" s="119">
        <v>1323930</v>
      </c>
      <c r="D22" s="119">
        <v>1911735</v>
      </c>
      <c r="E22" s="119">
        <v>1840917</v>
      </c>
      <c r="F22" s="119">
        <v>1840917</v>
      </c>
      <c r="G22" s="120">
        <v>1840917</v>
      </c>
      <c r="H22" s="121">
        <v>1840917</v>
      </c>
      <c r="I22" s="122">
        <v>1840917</v>
      </c>
      <c r="J22" s="123" t="s">
        <v>53</v>
      </c>
      <c r="K22" s="124"/>
      <c r="L22" s="128">
        <f t="shared" si="0"/>
        <v>153409.75</v>
      </c>
      <c r="M22" s="118" t="str">
        <f t="shared" si="1"/>
        <v>Auditoria</v>
      </c>
    </row>
    <row r="23" spans="2:13" ht="16.5" customHeight="1" x14ac:dyDescent="0.2">
      <c r="B23" s="98" t="s">
        <v>288</v>
      </c>
      <c r="C23" s="119">
        <v>1008698</v>
      </c>
      <c r="D23" s="119">
        <v>997593</v>
      </c>
      <c r="E23" s="119">
        <v>925340</v>
      </c>
      <c r="F23" s="119">
        <v>925340</v>
      </c>
      <c r="G23" s="120">
        <v>925340</v>
      </c>
      <c r="H23" s="121">
        <v>925340</v>
      </c>
      <c r="I23" s="122">
        <v>925340</v>
      </c>
      <c r="J23" s="123" t="s">
        <v>209</v>
      </c>
      <c r="K23" s="124"/>
      <c r="L23" s="128">
        <f t="shared" si="0"/>
        <v>77111.666666666672</v>
      </c>
      <c r="M23" s="118" t="str">
        <f t="shared" si="1"/>
        <v>Auditoria</v>
      </c>
    </row>
    <row r="24" spans="2:13" ht="16.5" customHeight="1" x14ac:dyDescent="0.2">
      <c r="B24" s="98" t="s">
        <v>289</v>
      </c>
      <c r="C24" s="119">
        <v>756322</v>
      </c>
      <c r="D24" s="119">
        <v>1325199</v>
      </c>
      <c r="E24" s="119">
        <v>1225638</v>
      </c>
      <c r="F24" s="119">
        <v>1225638</v>
      </c>
      <c r="G24" s="120">
        <v>1225638</v>
      </c>
      <c r="H24" s="121">
        <v>1225638</v>
      </c>
      <c r="I24" s="122">
        <v>1225638</v>
      </c>
      <c r="J24" s="123" t="s">
        <v>21</v>
      </c>
      <c r="K24" s="124"/>
      <c r="L24" s="128">
        <f t="shared" si="0"/>
        <v>102136.5</v>
      </c>
      <c r="M24" s="118" t="str">
        <f t="shared" si="1"/>
        <v>Auditoria</v>
      </c>
    </row>
    <row r="25" spans="2:13" ht="16.5" customHeight="1" x14ac:dyDescent="0.2">
      <c r="B25" s="98" t="s">
        <v>290</v>
      </c>
      <c r="C25" s="119">
        <v>993146</v>
      </c>
      <c r="D25" s="119">
        <v>1567199</v>
      </c>
      <c r="E25" s="119">
        <v>1280754</v>
      </c>
      <c r="F25" s="119">
        <v>1280531</v>
      </c>
      <c r="G25" s="120">
        <v>1280531</v>
      </c>
      <c r="H25" s="121">
        <v>1280531</v>
      </c>
      <c r="I25" s="122">
        <v>1274118</v>
      </c>
      <c r="J25" s="123" t="s">
        <v>291</v>
      </c>
      <c r="K25" s="124"/>
      <c r="L25" s="128">
        <f t="shared" si="0"/>
        <v>106710.91666666667</v>
      </c>
      <c r="M25" s="118" t="str">
        <f t="shared" si="1"/>
        <v>Auditoria</v>
      </c>
    </row>
    <row r="26" spans="2:13" ht="16.5" customHeight="1" x14ac:dyDescent="0.2">
      <c r="B26" s="98" t="s">
        <v>292</v>
      </c>
      <c r="C26" s="119">
        <v>319530</v>
      </c>
      <c r="D26" s="119">
        <v>515272</v>
      </c>
      <c r="E26" s="119">
        <v>462661</v>
      </c>
      <c r="F26" s="119">
        <v>462661</v>
      </c>
      <c r="G26" s="120">
        <v>462661</v>
      </c>
      <c r="H26" s="121">
        <v>462661</v>
      </c>
      <c r="I26" s="122">
        <v>462661</v>
      </c>
      <c r="J26" s="123" t="s">
        <v>129</v>
      </c>
      <c r="K26" s="124"/>
      <c r="L26" s="128">
        <f t="shared" si="0"/>
        <v>38555.083333333336</v>
      </c>
      <c r="M26" s="118" t="str">
        <f t="shared" si="1"/>
        <v>Auditoria</v>
      </c>
    </row>
    <row r="27" spans="2:13" ht="16.5" customHeight="1" x14ac:dyDescent="0.2">
      <c r="B27" s="98" t="s">
        <v>293</v>
      </c>
      <c r="C27" s="119">
        <v>474905</v>
      </c>
      <c r="D27" s="119">
        <v>603782</v>
      </c>
      <c r="E27" s="119">
        <v>551656</v>
      </c>
      <c r="F27" s="119">
        <v>551656</v>
      </c>
      <c r="G27" s="120">
        <v>551656</v>
      </c>
      <c r="H27" s="121">
        <v>551656</v>
      </c>
      <c r="I27" s="122">
        <v>551656</v>
      </c>
      <c r="J27" s="123" t="s">
        <v>281</v>
      </c>
      <c r="K27" s="124"/>
      <c r="L27" s="128">
        <f t="shared" si="0"/>
        <v>45971.333333333336</v>
      </c>
      <c r="M27" s="118" t="str">
        <f t="shared" si="1"/>
        <v>Auditoria</v>
      </c>
    </row>
    <row r="28" spans="2:13" ht="16.5" customHeight="1" x14ac:dyDescent="0.2">
      <c r="B28" s="98" t="s">
        <v>294</v>
      </c>
      <c r="C28" s="119">
        <v>1230451</v>
      </c>
      <c r="D28" s="119">
        <v>1373392</v>
      </c>
      <c r="E28" s="119">
        <v>1373384</v>
      </c>
      <c r="F28" s="119">
        <v>1373384</v>
      </c>
      <c r="G28" s="120">
        <v>1373384</v>
      </c>
      <c r="H28" s="121">
        <v>1373384</v>
      </c>
      <c r="I28" s="122">
        <v>1373384</v>
      </c>
      <c r="J28" s="123" t="s">
        <v>30</v>
      </c>
      <c r="K28" s="124"/>
      <c r="L28" s="128">
        <f t="shared" si="0"/>
        <v>114448.66666666667</v>
      </c>
      <c r="M28" s="118" t="str">
        <f t="shared" si="1"/>
        <v>Auditoria</v>
      </c>
    </row>
    <row r="29" spans="2:13" ht="16.5" customHeight="1" x14ac:dyDescent="0.2">
      <c r="B29" s="98" t="s">
        <v>295</v>
      </c>
      <c r="C29" s="119">
        <v>607500</v>
      </c>
      <c r="D29" s="119">
        <v>683947</v>
      </c>
      <c r="E29" s="119">
        <v>682447</v>
      </c>
      <c r="F29" s="119">
        <v>682447</v>
      </c>
      <c r="G29" s="120">
        <v>682447</v>
      </c>
      <c r="H29" s="121">
        <v>682447</v>
      </c>
      <c r="I29" s="122">
        <v>682447</v>
      </c>
      <c r="J29" s="123" t="s">
        <v>121</v>
      </c>
      <c r="K29" s="124"/>
      <c r="L29" s="128">
        <f t="shared" si="0"/>
        <v>56870.583333333336</v>
      </c>
      <c r="M29" s="118" t="str">
        <f t="shared" si="1"/>
        <v>Auditoria</v>
      </c>
    </row>
    <row r="30" spans="2:13" ht="16.5" customHeight="1" x14ac:dyDescent="0.2">
      <c r="B30" s="98" t="s">
        <v>296</v>
      </c>
      <c r="C30" s="119">
        <v>292109</v>
      </c>
      <c r="D30" s="119">
        <v>519675</v>
      </c>
      <c r="E30" s="119">
        <v>493839</v>
      </c>
      <c r="F30" s="119">
        <v>493629</v>
      </c>
      <c r="G30" s="120">
        <v>493629</v>
      </c>
      <c r="H30" s="121">
        <v>493629</v>
      </c>
      <c r="I30" s="122">
        <v>493629</v>
      </c>
      <c r="J30" s="123" t="s">
        <v>22</v>
      </c>
      <c r="K30" s="124"/>
      <c r="L30" s="128">
        <f t="shared" si="0"/>
        <v>41135.75</v>
      </c>
      <c r="M30" s="118" t="str">
        <f t="shared" si="1"/>
        <v>Auditoria</v>
      </c>
    </row>
    <row r="31" spans="2:13" ht="16.5" customHeight="1" x14ac:dyDescent="0.2">
      <c r="B31" s="98" t="s">
        <v>297</v>
      </c>
      <c r="C31" s="119">
        <v>500000</v>
      </c>
      <c r="D31" s="119">
        <v>732493</v>
      </c>
      <c r="E31" s="119">
        <v>724708</v>
      </c>
      <c r="F31" s="119">
        <v>723508</v>
      </c>
      <c r="G31" s="120">
        <v>723508</v>
      </c>
      <c r="H31" s="121">
        <v>723508</v>
      </c>
      <c r="I31" s="122">
        <v>723508</v>
      </c>
      <c r="J31" s="123" t="s">
        <v>193</v>
      </c>
      <c r="K31" s="124"/>
      <c r="L31" s="128">
        <f t="shared" si="0"/>
        <v>60292.333333333336</v>
      </c>
      <c r="M31" s="118" t="str">
        <f t="shared" si="1"/>
        <v>Auditoria</v>
      </c>
    </row>
    <row r="32" spans="2:13" ht="16.5" customHeight="1" x14ac:dyDescent="0.2">
      <c r="B32" s="98" t="s">
        <v>298</v>
      </c>
      <c r="C32" s="119">
        <v>451680</v>
      </c>
      <c r="D32" s="119">
        <v>561411</v>
      </c>
      <c r="E32" s="119">
        <v>555815</v>
      </c>
      <c r="F32" s="119">
        <v>541750</v>
      </c>
      <c r="G32" s="120">
        <v>541750</v>
      </c>
      <c r="H32" s="121">
        <v>541750</v>
      </c>
      <c r="I32" s="122">
        <v>541750</v>
      </c>
      <c r="J32" s="123" t="s">
        <v>208</v>
      </c>
      <c r="K32" s="124"/>
      <c r="L32" s="128">
        <f t="shared" si="0"/>
        <v>45145.833333333336</v>
      </c>
      <c r="M32" s="118" t="str">
        <f t="shared" si="1"/>
        <v>Auditoria</v>
      </c>
    </row>
    <row r="33" spans="2:13" ht="16.5" customHeight="1" x14ac:dyDescent="0.2">
      <c r="B33" s="98" t="s">
        <v>299</v>
      </c>
      <c r="C33" s="119">
        <v>749000</v>
      </c>
      <c r="D33" s="119">
        <v>794621</v>
      </c>
      <c r="E33" s="119">
        <v>794559</v>
      </c>
      <c r="F33" s="119">
        <v>794559</v>
      </c>
      <c r="G33" s="120">
        <v>794559</v>
      </c>
      <c r="H33" s="121">
        <v>794559</v>
      </c>
      <c r="I33" s="122">
        <v>794559</v>
      </c>
      <c r="J33" s="123" t="s">
        <v>30</v>
      </c>
      <c r="K33" s="124"/>
      <c r="L33" s="128">
        <f t="shared" si="0"/>
        <v>66213.25</v>
      </c>
      <c r="M33" s="118" t="str">
        <f t="shared" si="1"/>
        <v>Auditoria</v>
      </c>
    </row>
    <row r="34" spans="2:13" ht="16.5" customHeight="1" x14ac:dyDescent="0.2">
      <c r="B34" s="98" t="s">
        <v>300</v>
      </c>
      <c r="C34" s="119">
        <v>490000</v>
      </c>
      <c r="D34" s="119">
        <v>528799</v>
      </c>
      <c r="E34" s="119">
        <v>496447</v>
      </c>
      <c r="F34" s="119">
        <v>496447</v>
      </c>
      <c r="G34" s="120">
        <v>496447</v>
      </c>
      <c r="H34" s="121">
        <v>496447</v>
      </c>
      <c r="I34" s="122">
        <v>496447</v>
      </c>
      <c r="J34" s="123" t="s">
        <v>301</v>
      </c>
      <c r="K34" s="124"/>
      <c r="L34" s="128">
        <f t="shared" si="0"/>
        <v>41370.583333333336</v>
      </c>
      <c r="M34" s="118" t="str">
        <f t="shared" si="1"/>
        <v>Auditoria</v>
      </c>
    </row>
    <row r="35" spans="2:13" ht="16.5" customHeight="1" x14ac:dyDescent="0.2">
      <c r="B35" s="98" t="s">
        <v>302</v>
      </c>
      <c r="C35" s="119">
        <v>287580</v>
      </c>
      <c r="D35" s="119">
        <v>531188</v>
      </c>
      <c r="E35" s="119">
        <v>531082</v>
      </c>
      <c r="F35" s="119">
        <v>531082</v>
      </c>
      <c r="G35" s="120">
        <v>531082</v>
      </c>
      <c r="H35" s="121">
        <v>531082</v>
      </c>
      <c r="I35" s="122">
        <v>531082</v>
      </c>
      <c r="J35" s="123" t="s">
        <v>30</v>
      </c>
      <c r="K35" s="124"/>
      <c r="L35" s="128">
        <f t="shared" si="0"/>
        <v>44256.833333333336</v>
      </c>
      <c r="M35" s="118" t="str">
        <f t="shared" si="1"/>
        <v>Auditoria</v>
      </c>
    </row>
    <row r="36" spans="2:13" ht="16.5" customHeight="1" x14ac:dyDescent="0.2">
      <c r="B36" s="98" t="s">
        <v>303</v>
      </c>
      <c r="C36" s="119">
        <v>460324</v>
      </c>
      <c r="D36" s="119">
        <v>739625</v>
      </c>
      <c r="E36" s="119">
        <v>668801</v>
      </c>
      <c r="F36" s="119">
        <v>668801</v>
      </c>
      <c r="G36" s="120">
        <v>668801</v>
      </c>
      <c r="H36" s="121">
        <v>668801</v>
      </c>
      <c r="I36" s="122">
        <v>668801</v>
      </c>
      <c r="J36" s="123" t="s">
        <v>304</v>
      </c>
      <c r="K36" s="124"/>
      <c r="L36" s="128">
        <f t="shared" si="0"/>
        <v>55733.416666666664</v>
      </c>
      <c r="M36" s="118" t="str">
        <f t="shared" si="1"/>
        <v>Auditoria</v>
      </c>
    </row>
    <row r="37" spans="2:13" ht="16.5" customHeight="1" x14ac:dyDescent="0.2">
      <c r="B37" s="98" t="s">
        <v>305</v>
      </c>
      <c r="C37" s="119">
        <v>200529</v>
      </c>
      <c r="D37" s="119">
        <v>548969</v>
      </c>
      <c r="E37" s="119">
        <v>533876</v>
      </c>
      <c r="F37" s="119">
        <v>533876</v>
      </c>
      <c r="G37" s="120">
        <v>533876</v>
      </c>
      <c r="H37" s="121">
        <v>533876</v>
      </c>
      <c r="I37" s="122">
        <v>533876</v>
      </c>
      <c r="J37" s="123" t="s">
        <v>184</v>
      </c>
      <c r="K37" s="124"/>
      <c r="L37" s="128">
        <f t="shared" si="0"/>
        <v>44489.666666666664</v>
      </c>
      <c r="M37" s="118" t="str">
        <f t="shared" si="1"/>
        <v>Auditoria</v>
      </c>
    </row>
    <row r="38" spans="2:13" ht="16.5" customHeight="1" x14ac:dyDescent="0.2">
      <c r="B38" s="98" t="s">
        <v>306</v>
      </c>
      <c r="C38" s="119">
        <v>515983</v>
      </c>
      <c r="D38" s="119">
        <v>564183</v>
      </c>
      <c r="E38" s="119">
        <v>564148</v>
      </c>
      <c r="F38" s="119">
        <v>564148</v>
      </c>
      <c r="G38" s="120">
        <v>564148</v>
      </c>
      <c r="H38" s="121">
        <v>564148</v>
      </c>
      <c r="I38" s="122">
        <v>564148</v>
      </c>
      <c r="J38" s="123" t="s">
        <v>30</v>
      </c>
      <c r="K38" s="124"/>
      <c r="L38" s="128">
        <f t="shared" si="0"/>
        <v>47012.333333333336</v>
      </c>
      <c r="M38" s="118" t="str">
        <f t="shared" si="1"/>
        <v>Auditoria</v>
      </c>
    </row>
    <row r="39" spans="2:13" ht="16.5" customHeight="1" x14ac:dyDescent="0.2">
      <c r="B39" s="98" t="s">
        <v>307</v>
      </c>
      <c r="C39" s="119">
        <v>341160</v>
      </c>
      <c r="D39" s="119">
        <v>456147</v>
      </c>
      <c r="E39" s="119">
        <v>434106</v>
      </c>
      <c r="F39" s="119">
        <v>434106</v>
      </c>
      <c r="G39" s="120">
        <v>434106</v>
      </c>
      <c r="H39" s="121">
        <v>434106</v>
      </c>
      <c r="I39" s="122">
        <v>434106</v>
      </c>
      <c r="J39" s="123" t="s">
        <v>17</v>
      </c>
      <c r="K39" s="124"/>
      <c r="L39" s="128">
        <f t="shared" si="0"/>
        <v>36175.5</v>
      </c>
      <c r="M39" s="118" t="str">
        <f t="shared" si="1"/>
        <v>Auditoria</v>
      </c>
    </row>
    <row r="40" spans="2:13" ht="16.5" customHeight="1" x14ac:dyDescent="0.2">
      <c r="B40" s="98" t="s">
        <v>308</v>
      </c>
      <c r="C40" s="119">
        <v>324000</v>
      </c>
      <c r="D40" s="119">
        <v>406986</v>
      </c>
      <c r="E40" s="119">
        <v>406986</v>
      </c>
      <c r="F40" s="119">
        <v>406986</v>
      </c>
      <c r="G40" s="120">
        <v>406986</v>
      </c>
      <c r="H40" s="121">
        <v>406986</v>
      </c>
      <c r="I40" s="122">
        <v>406986</v>
      </c>
      <c r="J40" s="123" t="s">
        <v>30</v>
      </c>
      <c r="K40" s="124"/>
      <c r="L40" s="128">
        <f t="shared" si="0"/>
        <v>33915.5</v>
      </c>
      <c r="M40" s="118" t="str">
        <f t="shared" si="1"/>
        <v>Auditoria</v>
      </c>
    </row>
    <row r="41" spans="2:13" ht="16.5" customHeight="1" x14ac:dyDescent="0.2">
      <c r="B41" s="98" t="s">
        <v>309</v>
      </c>
      <c r="C41" s="119">
        <v>286640</v>
      </c>
      <c r="D41" s="119">
        <v>417214</v>
      </c>
      <c r="E41" s="119">
        <v>415982</v>
      </c>
      <c r="F41" s="119">
        <v>415982</v>
      </c>
      <c r="G41" s="120">
        <v>415982</v>
      </c>
      <c r="H41" s="121">
        <v>415982</v>
      </c>
      <c r="I41" s="122">
        <v>415982</v>
      </c>
      <c r="J41" s="123" t="s">
        <v>18</v>
      </c>
      <c r="K41" s="124"/>
      <c r="L41" s="128">
        <f t="shared" si="0"/>
        <v>34665.166666666664</v>
      </c>
      <c r="M41" s="118" t="str">
        <f t="shared" si="1"/>
        <v>Auditoria</v>
      </c>
    </row>
    <row r="42" spans="2:13" ht="16.5" customHeight="1" x14ac:dyDescent="0.2">
      <c r="B42" s="98" t="s">
        <v>310</v>
      </c>
      <c r="C42" s="119">
        <v>155000</v>
      </c>
      <c r="D42" s="119">
        <v>330871</v>
      </c>
      <c r="E42" s="119">
        <v>326276</v>
      </c>
      <c r="F42" s="119">
        <v>326276</v>
      </c>
      <c r="G42" s="120">
        <v>326276</v>
      </c>
      <c r="H42" s="121">
        <v>326276</v>
      </c>
      <c r="I42" s="122">
        <v>326276</v>
      </c>
      <c r="J42" s="123" t="s">
        <v>210</v>
      </c>
      <c r="K42" s="124"/>
      <c r="L42" s="128">
        <f t="shared" si="0"/>
        <v>27189.666666666668</v>
      </c>
      <c r="M42" s="118" t="str">
        <f t="shared" si="1"/>
        <v>Auditoria</v>
      </c>
    </row>
    <row r="43" spans="2:13" ht="16.5" customHeight="1" x14ac:dyDescent="0.2">
      <c r="B43" s="98" t="s">
        <v>311</v>
      </c>
      <c r="C43" s="119">
        <v>30107</v>
      </c>
      <c r="D43" s="119">
        <v>112679</v>
      </c>
      <c r="E43" s="119">
        <v>112070</v>
      </c>
      <c r="F43" s="119">
        <v>112070</v>
      </c>
      <c r="G43" s="120">
        <v>112070</v>
      </c>
      <c r="H43" s="121">
        <v>112070</v>
      </c>
      <c r="I43" s="122">
        <v>112070</v>
      </c>
      <c r="J43" s="123" t="s">
        <v>87</v>
      </c>
      <c r="K43" s="124"/>
      <c r="L43" s="128">
        <f t="shared" si="0"/>
        <v>9339.1666666666661</v>
      </c>
      <c r="M43" s="118" t="str">
        <f t="shared" si="1"/>
        <v>-</v>
      </c>
    </row>
    <row r="44" spans="2:13" ht="16.5" customHeight="1" x14ac:dyDescent="0.2">
      <c r="B44" s="98" t="s">
        <v>312</v>
      </c>
      <c r="C44" s="119">
        <v>172352</v>
      </c>
      <c r="D44" s="119">
        <v>207627</v>
      </c>
      <c r="E44" s="119">
        <v>122532</v>
      </c>
      <c r="F44" s="119">
        <v>122532</v>
      </c>
      <c r="G44" s="120">
        <v>122532</v>
      </c>
      <c r="H44" s="121">
        <v>122532</v>
      </c>
      <c r="I44" s="122">
        <v>122532</v>
      </c>
      <c r="J44" s="123" t="s">
        <v>313</v>
      </c>
      <c r="K44" s="124"/>
      <c r="L44" s="128">
        <f t="shared" si="0"/>
        <v>10211</v>
      </c>
      <c r="M44" s="118" t="str">
        <f t="shared" si="1"/>
        <v>-</v>
      </c>
    </row>
    <row r="45" spans="2:13" ht="16.5" customHeight="1" x14ac:dyDescent="0.2">
      <c r="B45" s="98" t="s">
        <v>314</v>
      </c>
      <c r="C45" s="119">
        <v>159274</v>
      </c>
      <c r="D45" s="119">
        <v>205633</v>
      </c>
      <c r="E45" s="119">
        <v>205633</v>
      </c>
      <c r="F45" s="119">
        <v>205633</v>
      </c>
      <c r="G45" s="120">
        <v>205633</v>
      </c>
      <c r="H45" s="121">
        <v>205633</v>
      </c>
      <c r="I45" s="122">
        <v>205633</v>
      </c>
      <c r="J45" s="123" t="s">
        <v>30</v>
      </c>
      <c r="K45" s="124"/>
      <c r="L45" s="128">
        <f t="shared" si="0"/>
        <v>17136.083333333332</v>
      </c>
      <c r="M45" s="118" t="str">
        <f t="shared" si="1"/>
        <v>Auditoria</v>
      </c>
    </row>
    <row r="46" spans="2:13" ht="16.5" customHeight="1" x14ac:dyDescent="0.2">
      <c r="B46" s="98" t="s">
        <v>315</v>
      </c>
      <c r="C46" s="119">
        <v>160000</v>
      </c>
      <c r="D46" s="119">
        <v>160000</v>
      </c>
      <c r="E46" s="119">
        <v>160000</v>
      </c>
      <c r="F46" s="119">
        <v>151301</v>
      </c>
      <c r="G46" s="120">
        <v>151301</v>
      </c>
      <c r="H46" s="121">
        <v>151301</v>
      </c>
      <c r="I46" s="122">
        <v>151301</v>
      </c>
      <c r="J46" s="123" t="s">
        <v>20</v>
      </c>
      <c r="K46" s="124"/>
      <c r="L46" s="128">
        <f t="shared" si="0"/>
        <v>12608.416666666666</v>
      </c>
      <c r="M46" s="118" t="str">
        <f t="shared" si="1"/>
        <v>-</v>
      </c>
    </row>
    <row r="47" spans="2:13" ht="16.5" customHeight="1" x14ac:dyDescent="0.2">
      <c r="B47" s="98" t="s">
        <v>316</v>
      </c>
      <c r="C47" s="119">
        <v>126846</v>
      </c>
      <c r="D47" s="119">
        <v>226265</v>
      </c>
      <c r="E47" s="119">
        <v>225562</v>
      </c>
      <c r="F47" s="119">
        <v>225562</v>
      </c>
      <c r="G47" s="120">
        <v>225562</v>
      </c>
      <c r="H47" s="121">
        <v>225562</v>
      </c>
      <c r="I47" s="122">
        <v>225562</v>
      </c>
      <c r="J47" s="123" t="s">
        <v>18</v>
      </c>
      <c r="K47" s="124"/>
      <c r="L47" s="128">
        <f t="shared" si="0"/>
        <v>18796.833333333332</v>
      </c>
      <c r="M47" s="118" t="str">
        <f t="shared" si="1"/>
        <v>Auditoria</v>
      </c>
    </row>
    <row r="48" spans="2:13" ht="16.5" customHeight="1" x14ac:dyDescent="0.2">
      <c r="B48" s="98" t="s">
        <v>317</v>
      </c>
      <c r="C48" s="119">
        <v>89800</v>
      </c>
      <c r="D48" s="119">
        <v>97160</v>
      </c>
      <c r="E48" s="119">
        <v>86614</v>
      </c>
      <c r="F48" s="119">
        <v>86614</v>
      </c>
      <c r="G48" s="120">
        <v>86614</v>
      </c>
      <c r="H48" s="121">
        <v>86614</v>
      </c>
      <c r="I48" s="122">
        <v>86614</v>
      </c>
      <c r="J48" s="123" t="s">
        <v>213</v>
      </c>
      <c r="K48" s="124"/>
      <c r="L48" s="128">
        <f t="shared" si="0"/>
        <v>7217.833333333333</v>
      </c>
      <c r="M48" s="118" t="str">
        <f t="shared" si="1"/>
        <v>-</v>
      </c>
    </row>
    <row r="49" spans="2:13" ht="16.5" customHeight="1" x14ac:dyDescent="0.2">
      <c r="B49" s="98" t="s">
        <v>318</v>
      </c>
      <c r="C49" s="119">
        <v>80001</v>
      </c>
      <c r="D49" s="119">
        <v>134001</v>
      </c>
      <c r="E49" s="119">
        <v>134001</v>
      </c>
      <c r="F49" s="119">
        <v>134001</v>
      </c>
      <c r="G49" s="120">
        <v>134001</v>
      </c>
      <c r="H49" s="121">
        <v>134001</v>
      </c>
      <c r="I49" s="122">
        <v>134001</v>
      </c>
      <c r="J49" s="123" t="s">
        <v>30</v>
      </c>
      <c r="K49" s="124"/>
      <c r="L49" s="128">
        <f t="shared" si="0"/>
        <v>11166.75</v>
      </c>
      <c r="M49" s="118" t="str">
        <f t="shared" si="1"/>
        <v>-</v>
      </c>
    </row>
    <row r="50" spans="2:13" ht="16.5" customHeight="1" x14ac:dyDescent="0.2">
      <c r="B50" s="98" t="s">
        <v>319</v>
      </c>
      <c r="C50" s="119">
        <v>68792</v>
      </c>
      <c r="D50" s="119">
        <v>68542</v>
      </c>
      <c r="E50" s="119">
        <v>65869</v>
      </c>
      <c r="F50" s="119">
        <v>65869</v>
      </c>
      <c r="G50" s="120">
        <v>65869</v>
      </c>
      <c r="H50" s="121">
        <v>65869</v>
      </c>
      <c r="I50" s="122">
        <v>65869</v>
      </c>
      <c r="J50" s="123" t="s">
        <v>134</v>
      </c>
      <c r="K50" s="124"/>
      <c r="L50" s="128">
        <f t="shared" si="0"/>
        <v>5489.083333333333</v>
      </c>
      <c r="M50" s="118" t="str">
        <f t="shared" si="1"/>
        <v>-</v>
      </c>
    </row>
    <row r="51" spans="2:13" ht="16.5" customHeight="1" x14ac:dyDescent="0.2">
      <c r="B51" s="98" t="s">
        <v>320</v>
      </c>
      <c r="C51" s="119">
        <v>32500</v>
      </c>
      <c r="D51" s="119">
        <v>61038</v>
      </c>
      <c r="E51" s="119">
        <v>60698</v>
      </c>
      <c r="F51" s="119">
        <v>60698</v>
      </c>
      <c r="G51" s="120">
        <v>60698</v>
      </c>
      <c r="H51" s="121">
        <v>60698</v>
      </c>
      <c r="I51" s="122">
        <v>60698</v>
      </c>
      <c r="J51" s="123" t="s">
        <v>161</v>
      </c>
      <c r="K51" s="124"/>
      <c r="L51" s="128">
        <f t="shared" si="0"/>
        <v>5058.166666666667</v>
      </c>
      <c r="M51" s="118" t="str">
        <f t="shared" si="1"/>
        <v>-</v>
      </c>
    </row>
    <row r="52" spans="2:13" ht="16.5" customHeight="1" x14ac:dyDescent="0.2">
      <c r="B52" s="98" t="s">
        <v>321</v>
      </c>
      <c r="C52" s="119">
        <v>33600</v>
      </c>
      <c r="D52" s="119">
        <v>41578</v>
      </c>
      <c r="E52" s="119">
        <v>40440</v>
      </c>
      <c r="F52" s="119">
        <v>40440</v>
      </c>
      <c r="G52" s="120">
        <v>40440</v>
      </c>
      <c r="H52" s="121">
        <v>40440</v>
      </c>
      <c r="I52" s="122">
        <v>40440</v>
      </c>
      <c r="J52" s="123" t="s">
        <v>184</v>
      </c>
      <c r="K52" s="124"/>
      <c r="L52" s="128">
        <f t="shared" si="0"/>
        <v>3370</v>
      </c>
      <c r="M52" s="118" t="str">
        <f t="shared" si="1"/>
        <v>-</v>
      </c>
    </row>
    <row r="53" spans="2:13" ht="16.5" customHeight="1" x14ac:dyDescent="0.2">
      <c r="B53" s="98" t="s">
        <v>322</v>
      </c>
      <c r="C53" s="119">
        <v>17712</v>
      </c>
      <c r="D53" s="119">
        <v>44041</v>
      </c>
      <c r="E53" s="119">
        <v>40317</v>
      </c>
      <c r="F53" s="119">
        <v>40317</v>
      </c>
      <c r="G53" s="120">
        <v>40317</v>
      </c>
      <c r="H53" s="121">
        <v>40317</v>
      </c>
      <c r="I53" s="122">
        <v>40317</v>
      </c>
      <c r="J53" s="123" t="s">
        <v>59</v>
      </c>
      <c r="K53" s="124"/>
      <c r="L53" s="128">
        <f t="shared" si="0"/>
        <v>3359.75</v>
      </c>
      <c r="M53" s="118" t="str">
        <f t="shared" si="1"/>
        <v>-</v>
      </c>
    </row>
    <row r="54" spans="2:13" ht="24" x14ac:dyDescent="0.2">
      <c r="B54" s="98" t="s">
        <v>323</v>
      </c>
      <c r="C54" s="119">
        <v>16000</v>
      </c>
      <c r="D54" s="119">
        <v>17544</v>
      </c>
      <c r="E54" s="119">
        <v>17544</v>
      </c>
      <c r="F54" s="119">
        <v>17515</v>
      </c>
      <c r="G54" s="120">
        <v>17515</v>
      </c>
      <c r="H54" s="121">
        <v>17515</v>
      </c>
      <c r="I54" s="122">
        <v>17515</v>
      </c>
      <c r="J54" s="123" t="s">
        <v>121</v>
      </c>
      <c r="K54" s="124"/>
      <c r="L54" s="128">
        <f t="shared" si="0"/>
        <v>1459.5833333333333</v>
      </c>
      <c r="M54" s="118" t="str">
        <f t="shared" si="1"/>
        <v>-</v>
      </c>
    </row>
    <row r="55" spans="2:13" ht="16.5" customHeight="1" x14ac:dyDescent="0.2">
      <c r="B55" s="98" t="s">
        <v>324</v>
      </c>
      <c r="C55" s="119">
        <v>55000</v>
      </c>
      <c r="D55" s="119">
        <v>55702</v>
      </c>
      <c r="E55" s="119">
        <v>55702</v>
      </c>
      <c r="F55" s="119">
        <v>55702</v>
      </c>
      <c r="G55" s="120">
        <v>55702</v>
      </c>
      <c r="H55" s="121">
        <v>55702</v>
      </c>
      <c r="I55" s="122">
        <v>55702</v>
      </c>
      <c r="J55" s="123" t="s">
        <v>30</v>
      </c>
      <c r="K55" s="124"/>
      <c r="L55" s="128">
        <f t="shared" si="0"/>
        <v>4641.833333333333</v>
      </c>
      <c r="M55" s="118" t="str">
        <f t="shared" si="1"/>
        <v>-</v>
      </c>
    </row>
    <row r="56" spans="2:13" ht="16.5" customHeight="1" x14ac:dyDescent="0.2">
      <c r="B56" s="98" t="s">
        <v>325</v>
      </c>
      <c r="C56" s="119">
        <v>23872</v>
      </c>
      <c r="D56" s="119">
        <v>10802</v>
      </c>
      <c r="E56" s="119">
        <v>10801</v>
      </c>
      <c r="F56" s="119">
        <v>10801</v>
      </c>
      <c r="G56" s="120">
        <v>10801</v>
      </c>
      <c r="H56" s="121">
        <v>10801</v>
      </c>
      <c r="I56" s="122">
        <v>10801</v>
      </c>
      <c r="J56" s="123" t="s">
        <v>30</v>
      </c>
      <c r="K56" s="124"/>
      <c r="L56" s="128">
        <f t="shared" si="0"/>
        <v>900.08333333333337</v>
      </c>
      <c r="M56" s="118" t="str">
        <f t="shared" si="1"/>
        <v>-</v>
      </c>
    </row>
    <row r="57" spans="2:13" ht="16.5" customHeight="1" x14ac:dyDescent="0.2">
      <c r="B57" s="98" t="s">
        <v>326</v>
      </c>
      <c r="C57" s="119">
        <v>18000</v>
      </c>
      <c r="D57" s="119">
        <v>19178</v>
      </c>
      <c r="E57" s="119">
        <v>19178</v>
      </c>
      <c r="F57" s="119">
        <v>15886</v>
      </c>
      <c r="G57" s="120">
        <v>15886</v>
      </c>
      <c r="H57" s="121">
        <v>15886</v>
      </c>
      <c r="I57" s="122">
        <v>15886</v>
      </c>
      <c r="J57" s="123" t="s">
        <v>327</v>
      </c>
      <c r="K57" s="124"/>
      <c r="L57" s="128">
        <f t="shared" si="0"/>
        <v>1323.8333333333333</v>
      </c>
      <c r="M57" s="118" t="str">
        <f t="shared" si="1"/>
        <v>-</v>
      </c>
    </row>
    <row r="58" spans="2:13" ht="24" x14ac:dyDescent="0.2">
      <c r="B58" s="98" t="s">
        <v>328</v>
      </c>
      <c r="C58" s="119">
        <v>5000</v>
      </c>
      <c r="D58" s="119">
        <v>14513</v>
      </c>
      <c r="E58" s="119">
        <v>14513</v>
      </c>
      <c r="F58" s="119">
        <v>14513</v>
      </c>
      <c r="G58" s="120">
        <v>14513</v>
      </c>
      <c r="H58" s="121">
        <v>14513</v>
      </c>
      <c r="I58" s="122">
        <v>14513</v>
      </c>
      <c r="J58" s="123" t="s">
        <v>30</v>
      </c>
      <c r="K58" s="124"/>
      <c r="L58" s="128">
        <f t="shared" si="0"/>
        <v>1209.4166666666667</v>
      </c>
      <c r="M58" s="118" t="str">
        <f t="shared" si="1"/>
        <v>-</v>
      </c>
    </row>
    <row r="59" spans="2:13" ht="16.5" customHeight="1" x14ac:dyDescent="0.2">
      <c r="B59" s="98" t="s">
        <v>329</v>
      </c>
      <c r="C59" s="119">
        <v>18000</v>
      </c>
      <c r="D59" s="119">
        <v>23689</v>
      </c>
      <c r="E59" s="119">
        <v>23688</v>
      </c>
      <c r="F59" s="119">
        <v>23283</v>
      </c>
      <c r="G59" s="120">
        <v>23283</v>
      </c>
      <c r="H59" s="121">
        <v>23283</v>
      </c>
      <c r="I59" s="122">
        <v>23283</v>
      </c>
      <c r="J59" s="123" t="s">
        <v>27</v>
      </c>
      <c r="K59" s="124"/>
      <c r="L59" s="128">
        <f t="shared" si="0"/>
        <v>1940.25</v>
      </c>
      <c r="M59" s="118" t="str">
        <f t="shared" si="1"/>
        <v>-</v>
      </c>
    </row>
    <row r="60" spans="2:13" ht="16.5" customHeight="1" thickBot="1" x14ac:dyDescent="0.25">
      <c r="B60" s="98" t="s">
        <v>330</v>
      </c>
      <c r="C60" s="119">
        <v>18000</v>
      </c>
      <c r="D60" s="119">
        <v>30551</v>
      </c>
      <c r="E60" s="119">
        <v>30551</v>
      </c>
      <c r="F60" s="119">
        <v>30551</v>
      </c>
      <c r="G60" s="120">
        <v>30551</v>
      </c>
      <c r="H60" s="125">
        <v>30551</v>
      </c>
      <c r="I60" s="122">
        <v>30551</v>
      </c>
      <c r="J60" s="123" t="s">
        <v>30</v>
      </c>
      <c r="K60" s="124"/>
      <c r="L60" s="128">
        <f t="shared" si="0"/>
        <v>2545.9166666666665</v>
      </c>
      <c r="M60" s="118" t="str">
        <f t="shared" si="1"/>
        <v>-</v>
      </c>
    </row>
    <row r="61" spans="2:13" x14ac:dyDescent="0.2">
      <c r="B61" s="64" t="s">
        <v>38</v>
      </c>
    </row>
    <row r="62" spans="2:13" x14ac:dyDescent="0.2">
      <c r="B62" s="126" t="s">
        <v>377</v>
      </c>
    </row>
    <row r="64" spans="2:13" ht="84" x14ac:dyDescent="0.2">
      <c r="B64" s="92" t="s">
        <v>395</v>
      </c>
    </row>
    <row r="65" spans="2:2" x14ac:dyDescent="0.2">
      <c r="B65" s="92"/>
    </row>
    <row r="66" spans="2:2" ht="48" x14ac:dyDescent="0.2">
      <c r="B66" s="92" t="s">
        <v>396</v>
      </c>
    </row>
    <row r="67" spans="2:2" x14ac:dyDescent="0.2">
      <c r="B67" s="92"/>
    </row>
    <row r="68" spans="2:2" ht="108" x14ac:dyDescent="0.2">
      <c r="B68" s="92" t="s">
        <v>397</v>
      </c>
    </row>
    <row r="69" spans="2:2" x14ac:dyDescent="0.2">
      <c r="B69" s="92"/>
    </row>
    <row r="70" spans="2:2" ht="168" x14ac:dyDescent="0.2">
      <c r="B70" s="92" t="s">
        <v>398</v>
      </c>
    </row>
    <row r="71" spans="2:2" x14ac:dyDescent="0.2">
      <c r="B71" s="92"/>
    </row>
    <row r="72" spans="2:2" ht="120" x14ac:dyDescent="0.2">
      <c r="B72" s="92" t="s">
        <v>399</v>
      </c>
    </row>
    <row r="73" spans="2:2" ht="24" x14ac:dyDescent="0.2">
      <c r="B73" s="92" t="s">
        <v>400</v>
      </c>
    </row>
    <row r="75" spans="2:2" ht="36" x14ac:dyDescent="0.2">
      <c r="B75" s="92" t="s">
        <v>401</v>
      </c>
    </row>
  </sheetData>
  <mergeCells count="7">
    <mergeCell ref="J12:J13"/>
    <mergeCell ref="B12:B13"/>
    <mergeCell ref="C12:C13"/>
    <mergeCell ref="D12:D13"/>
    <mergeCell ref="E12:E13"/>
    <mergeCell ref="F12:F13"/>
    <mergeCell ref="G12:I12"/>
  </mergeCells>
  <hyperlinks>
    <hyperlink ref="B61" r:id="rId1"/>
  </hyperlinks>
  <pageMargins left="0.75" right="0.75" top="1" bottom="1" header="0.5" footer="0.5"/>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21"/>
  <sheetViews>
    <sheetView tabSelected="1" topLeftCell="A4" zoomScale="110" zoomScaleNormal="110" workbookViewId="0">
      <selection activeCell="G28" sqref="G28"/>
    </sheetView>
  </sheetViews>
  <sheetFormatPr baseColWidth="10" defaultColWidth="11" defaultRowHeight="12.75" x14ac:dyDescent="0.2"/>
  <cols>
    <col min="1" max="1" width="5.625" style="9" customWidth="1"/>
    <col min="2" max="2" width="41.25" style="9" bestFit="1" customWidth="1"/>
    <col min="3" max="3" width="11.25" style="9" bestFit="1" customWidth="1"/>
    <col min="4" max="4" width="13.875" style="9" customWidth="1"/>
    <col min="5" max="16384" width="11" style="9"/>
  </cols>
  <sheetData>
    <row r="1" spans="2:5" x14ac:dyDescent="0.2">
      <c r="E1" s="10" t="s">
        <v>265</v>
      </c>
    </row>
    <row r="2" spans="2:5" x14ac:dyDescent="0.2">
      <c r="B2" s="69" t="s">
        <v>262</v>
      </c>
    </row>
    <row r="3" spans="2:5" ht="26.25" thickBot="1" x14ac:dyDescent="0.25">
      <c r="B3" s="11" t="s">
        <v>264</v>
      </c>
      <c r="C3" s="85" t="s">
        <v>366</v>
      </c>
      <c r="D3" s="12" t="s">
        <v>263</v>
      </c>
      <c r="E3" s="13" t="s">
        <v>367</v>
      </c>
    </row>
    <row r="4" spans="2:5" x14ac:dyDescent="0.2">
      <c r="B4" s="16" t="s">
        <v>266</v>
      </c>
      <c r="C4" s="16">
        <f>COUNTA('Gobierno Nacional'!B20:B25)</f>
        <v>6</v>
      </c>
      <c r="D4" s="16">
        <f>COUNTIF('Gobierno Nacional'!M20:M25,E1)</f>
        <v>6</v>
      </c>
      <c r="E4" s="17">
        <f>D4/C4</f>
        <v>1</v>
      </c>
    </row>
    <row r="5" spans="2:5" x14ac:dyDescent="0.2">
      <c r="B5" s="14" t="s">
        <v>267</v>
      </c>
      <c r="C5" s="14">
        <f>COUNTA(GOREs!B20:B45)</f>
        <v>26</v>
      </c>
      <c r="D5" s="14">
        <f>COUNTIF(GOREs!M20:M45,E1)</f>
        <v>25</v>
      </c>
      <c r="E5" s="15">
        <f t="shared" ref="E5:E20" si="0">D5/C5</f>
        <v>0.96153846153846156</v>
      </c>
    </row>
    <row r="6" spans="2:5" x14ac:dyDescent="0.2">
      <c r="B6" s="83" t="s">
        <v>268</v>
      </c>
      <c r="C6" s="82">
        <f>COUNTA(Municipalidades!B21:B59)</f>
        <v>39</v>
      </c>
      <c r="D6" s="82">
        <f>COUNTIF(Municipalidades!M21:M59,E1)</f>
        <v>7</v>
      </c>
      <c r="E6" s="84">
        <f t="shared" si="0"/>
        <v>0.17948717948717949</v>
      </c>
    </row>
    <row r="7" spans="2:5" x14ac:dyDescent="0.2">
      <c r="B7" s="14" t="s">
        <v>269</v>
      </c>
      <c r="C7" s="82">
        <f>COUNTA(PMC!B20:B35)</f>
        <v>16</v>
      </c>
      <c r="D7" s="82">
        <f>COUNTIF(PMC!M20:M35,E1)</f>
        <v>11</v>
      </c>
      <c r="E7" s="84">
        <f>D7/C7</f>
        <v>0.6875</v>
      </c>
    </row>
    <row r="8" spans="2:5" x14ac:dyDescent="0.2">
      <c r="B8" s="14" t="s">
        <v>448</v>
      </c>
      <c r="C8" s="82">
        <f>COUNTA(MEF!B21:B27)</f>
        <v>7</v>
      </c>
      <c r="D8" s="82">
        <f>COUNTIF(MEF!M21:M27,E1)</f>
        <v>6</v>
      </c>
      <c r="E8" s="84">
        <f t="shared" ref="E8:E11" si="1">D8/C8</f>
        <v>0.8571428571428571</v>
      </c>
    </row>
    <row r="9" spans="2:5" x14ac:dyDescent="0.2">
      <c r="B9" s="14" t="s">
        <v>449</v>
      </c>
      <c r="C9" s="82">
        <f>COUNTA(MINCETUR!B20:B22)</f>
        <v>3</v>
      </c>
      <c r="D9" s="82">
        <f>COUNTIF(MINCETUR!M20:M22,E1)</f>
        <v>3</v>
      </c>
      <c r="E9" s="84">
        <f t="shared" si="1"/>
        <v>1</v>
      </c>
    </row>
    <row r="10" spans="2:5" x14ac:dyDescent="0.2">
      <c r="B10" s="14" t="s">
        <v>450</v>
      </c>
      <c r="C10" s="82">
        <f>COUNTA('MINISTERIO PUBLICO'!B21:B28)</f>
        <v>8</v>
      </c>
      <c r="D10" s="82">
        <f>COUNTIF('MINISTERIO PUBLICO'!M21:M28,E1)</f>
        <v>8</v>
      </c>
      <c r="E10" s="84">
        <f t="shared" si="1"/>
        <v>1</v>
      </c>
    </row>
    <row r="11" spans="2:5" x14ac:dyDescent="0.2">
      <c r="B11" s="14" t="s">
        <v>451</v>
      </c>
      <c r="C11" s="82">
        <f>COUNTA(MINAGRI!B20:B25)</f>
        <v>6</v>
      </c>
      <c r="D11" s="82">
        <f>COUNTIF(MINAGRI!M20:M25,E1)</f>
        <v>5</v>
      </c>
      <c r="E11" s="84">
        <f t="shared" si="1"/>
        <v>0.83333333333333337</v>
      </c>
    </row>
    <row r="12" spans="2:5" x14ac:dyDescent="0.2">
      <c r="B12" s="14" t="s">
        <v>270</v>
      </c>
      <c r="C12" s="82">
        <f>COUNTA(Cultura!B20:B23)</f>
        <v>4</v>
      </c>
      <c r="D12" s="82">
        <f>COUNTIF(Cultura!M20:M23,E1)</f>
        <v>4</v>
      </c>
      <c r="E12" s="84">
        <f t="shared" si="0"/>
        <v>1</v>
      </c>
    </row>
    <row r="13" spans="2:5" x14ac:dyDescent="0.2">
      <c r="B13" s="14" t="s">
        <v>271</v>
      </c>
      <c r="C13" s="82">
        <f>COUNTA('Poder Judicial'!B21:B37)</f>
        <v>17</v>
      </c>
      <c r="D13" s="82">
        <f>COUNTIF('Poder Judicial'!M21:M37,E1)</f>
        <v>16</v>
      </c>
      <c r="E13" s="84">
        <f t="shared" si="0"/>
        <v>0.94117647058823528</v>
      </c>
    </row>
    <row r="14" spans="2:5" x14ac:dyDescent="0.2">
      <c r="B14" s="14" t="s">
        <v>272</v>
      </c>
      <c r="C14" s="82">
        <f>COUNTA(MINAM!B20:B27)</f>
        <v>8</v>
      </c>
      <c r="D14" s="82">
        <f>COUNTIF(MINAM!M20:M27,E1)</f>
        <v>6</v>
      </c>
      <c r="E14" s="84">
        <f t="shared" si="0"/>
        <v>0.75</v>
      </c>
    </row>
    <row r="15" spans="2:5" x14ac:dyDescent="0.2">
      <c r="B15" s="14" t="s">
        <v>273</v>
      </c>
      <c r="C15" s="82">
        <f>COUNTA(MINEM!B20:B22)</f>
        <v>3</v>
      </c>
      <c r="D15" s="82">
        <f>COUNTIF(MINEM!M20:M22,E1)</f>
        <v>3</v>
      </c>
      <c r="E15" s="84">
        <f t="shared" si="0"/>
        <v>1</v>
      </c>
    </row>
    <row r="16" spans="2:5" x14ac:dyDescent="0.2">
      <c r="B16" s="14" t="s">
        <v>274</v>
      </c>
      <c r="C16" s="82">
        <f>COUNTA(PRODUCE!B20:B25)</f>
        <v>6</v>
      </c>
      <c r="D16" s="82">
        <f>COUNTIF(PRODUCE!M20:M25,E1)</f>
        <v>6</v>
      </c>
      <c r="E16" s="84">
        <f t="shared" si="0"/>
        <v>1</v>
      </c>
    </row>
    <row r="17" spans="2:5" x14ac:dyDescent="0.2">
      <c r="B17" s="14" t="s">
        <v>275</v>
      </c>
      <c r="C17" s="82">
        <f>COUNTA(MTC!B20:B22)</f>
        <v>3</v>
      </c>
      <c r="D17" s="82">
        <f>COUNTIF(MTC!M20:M22,E1)</f>
        <v>2</v>
      </c>
      <c r="E17" s="84">
        <f t="shared" si="0"/>
        <v>0.66666666666666663</v>
      </c>
    </row>
    <row r="18" spans="2:5" x14ac:dyDescent="0.2">
      <c r="B18" s="14" t="s">
        <v>276</v>
      </c>
      <c r="C18" s="82">
        <f>COUNTA(HospitalesLima!B9:B54)</f>
        <v>44</v>
      </c>
      <c r="D18" s="82">
        <f>COUNTIF(HospitalesLima!M20:M54,E1)</f>
        <v>27</v>
      </c>
      <c r="E18" s="84">
        <f t="shared" si="0"/>
        <v>0.61363636363636365</v>
      </c>
    </row>
    <row r="19" spans="2:5" x14ac:dyDescent="0.2">
      <c r="B19" s="14" t="s">
        <v>331</v>
      </c>
      <c r="C19" s="82">
        <f>COUNTA(Universidades!B14:B60)</f>
        <v>47</v>
      </c>
      <c r="D19" s="82">
        <f>COUNTIF(Universidades!M14:M60,E1)</f>
        <v>31</v>
      </c>
      <c r="E19" s="84">
        <f t="shared" si="0"/>
        <v>0.65957446808510634</v>
      </c>
    </row>
    <row r="20" spans="2:5" x14ac:dyDescent="0.2">
      <c r="B20" s="14" t="s">
        <v>360</v>
      </c>
      <c r="C20" s="82">
        <f>COUNTA(Defensa!B14:B17)</f>
        <v>4</v>
      </c>
      <c r="D20" s="82">
        <f>COUNTIF(Defensa!M14:M17,E1)</f>
        <v>2</v>
      </c>
      <c r="E20" s="84">
        <f t="shared" si="0"/>
        <v>0.5</v>
      </c>
    </row>
    <row r="21" spans="2:5" x14ac:dyDescent="0.2">
      <c r="C21" s="9">
        <f>SUM(C4:C20)</f>
        <v>247</v>
      </c>
      <c r="D21" s="9">
        <f>SUM(D4:D20)</f>
        <v>168</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40"/>
  <sheetViews>
    <sheetView showGridLines="0" topLeftCell="A10" zoomScaleNormal="100" workbookViewId="0">
      <selection activeCell="J20" sqref="J20:J25"/>
    </sheetView>
  </sheetViews>
  <sheetFormatPr baseColWidth="10" defaultColWidth="11" defaultRowHeight="12.75" x14ac:dyDescent="0.2"/>
  <cols>
    <col min="1" max="1" width="1.875" style="1" customWidth="1"/>
    <col min="2" max="2" width="46.375" style="1" customWidth="1"/>
    <col min="3" max="3" width="10.875" style="1" customWidth="1"/>
    <col min="4" max="4" width="11.375" style="1" customWidth="1"/>
    <col min="5" max="5" width="10.875" style="1" customWidth="1"/>
    <col min="6" max="7" width="11.625" style="1" customWidth="1"/>
    <col min="8" max="8" width="10.625" style="1" customWidth="1"/>
    <col min="9" max="9" width="11" style="1" customWidth="1"/>
    <col min="10" max="10" width="6.125" style="1" customWidth="1"/>
    <col min="11" max="11" width="3.625" style="1" customWidth="1"/>
    <col min="12" max="12" width="13.25" style="1" customWidth="1"/>
    <col min="13" max="13" width="9.375" style="1" customWidth="1"/>
    <col min="14" max="16384" width="11" style="1"/>
  </cols>
  <sheetData>
    <row r="2" spans="2:11" ht="15.75" x14ac:dyDescent="0.25">
      <c r="B2" s="65" t="s">
        <v>362</v>
      </c>
      <c r="C2" s="8"/>
      <c r="D2" s="8"/>
      <c r="E2" s="8"/>
      <c r="F2" s="8"/>
      <c r="G2" s="8"/>
      <c r="H2" s="8"/>
      <c r="I2" s="8"/>
      <c r="J2" s="8"/>
      <c r="K2" s="2"/>
    </row>
    <row r="3" spans="2:11" x14ac:dyDescent="0.2">
      <c r="B3" s="7"/>
      <c r="C3" s="7"/>
      <c r="D3" s="7"/>
      <c r="E3" s="7"/>
      <c r="F3" s="7"/>
      <c r="G3" s="7"/>
      <c r="H3" s="7"/>
      <c r="I3" s="7"/>
      <c r="J3" s="7"/>
      <c r="K3" s="3"/>
    </row>
    <row r="4" spans="2:11" x14ac:dyDescent="0.2">
      <c r="B4" s="8" t="s">
        <v>0</v>
      </c>
      <c r="C4" s="8"/>
      <c r="D4" s="8"/>
      <c r="E4" s="8"/>
      <c r="F4" s="8"/>
      <c r="G4" s="8"/>
      <c r="H4" s="8"/>
      <c r="I4" s="8"/>
      <c r="J4" s="8"/>
      <c r="K4" s="2"/>
    </row>
    <row r="5" spans="2:11" x14ac:dyDescent="0.2">
      <c r="B5" s="8" t="s">
        <v>1</v>
      </c>
      <c r="C5" s="7"/>
      <c r="D5" s="7"/>
      <c r="E5" s="7"/>
      <c r="F5" s="7"/>
      <c r="G5" s="7"/>
      <c r="H5" s="7"/>
      <c r="I5" s="7"/>
      <c r="J5" s="7"/>
      <c r="K5" s="3"/>
    </row>
    <row r="6" spans="2:11" x14ac:dyDescent="0.2">
      <c r="B6" s="7" t="s">
        <v>2</v>
      </c>
      <c r="C6" s="7"/>
      <c r="D6" s="7"/>
      <c r="E6" s="7"/>
      <c r="F6" s="7"/>
      <c r="G6" s="7"/>
      <c r="H6" s="7"/>
      <c r="I6" s="7"/>
      <c r="J6" s="7"/>
      <c r="K6" s="3"/>
    </row>
    <row r="7" spans="2:11" x14ac:dyDescent="0.2">
      <c r="B7" s="8" t="s">
        <v>36</v>
      </c>
      <c r="C7" s="7"/>
      <c r="D7" s="7"/>
      <c r="E7" s="7"/>
      <c r="F7" s="7"/>
      <c r="G7" s="7"/>
      <c r="H7" s="7"/>
      <c r="I7" s="7"/>
      <c r="J7" s="7"/>
      <c r="K7" s="3"/>
    </row>
    <row r="8" spans="2:11" x14ac:dyDescent="0.2">
      <c r="B8" s="8" t="s">
        <v>37</v>
      </c>
      <c r="C8" s="8"/>
      <c r="D8" s="8"/>
      <c r="E8" s="8"/>
      <c r="F8" s="8"/>
      <c r="G8" s="8"/>
      <c r="H8" s="8"/>
      <c r="I8" s="8"/>
      <c r="J8" s="8"/>
      <c r="K8" s="2"/>
    </row>
    <row r="9" spans="2:11" x14ac:dyDescent="0.2">
      <c r="C9" s="8"/>
      <c r="D9" s="8"/>
      <c r="E9" s="8"/>
      <c r="F9" s="8"/>
      <c r="G9" s="8"/>
      <c r="H9" s="8"/>
      <c r="I9" s="8"/>
      <c r="J9" s="8"/>
      <c r="K9" s="2"/>
    </row>
    <row r="10" spans="2:11" x14ac:dyDescent="0.2">
      <c r="B10" s="70" t="s">
        <v>3</v>
      </c>
      <c r="C10" s="71">
        <v>138490511244</v>
      </c>
      <c r="D10" s="71">
        <v>158283731419</v>
      </c>
      <c r="E10" s="71">
        <v>144536531197</v>
      </c>
      <c r="F10" s="71">
        <v>137792005487</v>
      </c>
      <c r="G10" s="71">
        <v>137287587900</v>
      </c>
      <c r="H10" s="71">
        <v>136966682245</v>
      </c>
      <c r="I10" s="71">
        <v>136527741127</v>
      </c>
      <c r="J10" s="72" t="s">
        <v>4</v>
      </c>
      <c r="K10" s="4"/>
    </row>
    <row r="11" spans="2:11" x14ac:dyDescent="0.2">
      <c r="B11" s="73" t="s">
        <v>5</v>
      </c>
      <c r="C11" s="71">
        <v>28549732982</v>
      </c>
      <c r="D11" s="71">
        <v>36297572103</v>
      </c>
      <c r="E11" s="71">
        <v>33358140430</v>
      </c>
      <c r="F11" s="71">
        <v>32538408986</v>
      </c>
      <c r="G11" s="71">
        <v>32473584623</v>
      </c>
      <c r="H11" s="71">
        <v>32383678383</v>
      </c>
      <c r="I11" s="71">
        <v>32298853681</v>
      </c>
      <c r="J11" s="72" t="s">
        <v>6</v>
      </c>
      <c r="K11" s="4"/>
    </row>
    <row r="12" spans="2:11" x14ac:dyDescent="0.2">
      <c r="B12" s="73" t="s">
        <v>7</v>
      </c>
      <c r="C12" s="71">
        <v>22770590359</v>
      </c>
      <c r="D12" s="71">
        <v>28983476105</v>
      </c>
      <c r="E12" s="71">
        <v>26729234928</v>
      </c>
      <c r="F12" s="71">
        <v>26144845702</v>
      </c>
      <c r="G12" s="71">
        <v>26095589399</v>
      </c>
      <c r="H12" s="71">
        <v>26030816372</v>
      </c>
      <c r="I12" s="71">
        <v>25964974129</v>
      </c>
      <c r="J12" s="72" t="s">
        <v>8</v>
      </c>
      <c r="K12" s="4"/>
    </row>
    <row r="13" spans="2:11" ht="25.5" x14ac:dyDescent="0.2">
      <c r="B13" s="73" t="s">
        <v>9</v>
      </c>
      <c r="C13" s="71">
        <v>2053251116</v>
      </c>
      <c r="D13" s="71">
        <v>2391157587</v>
      </c>
      <c r="E13" s="71">
        <v>2197115109</v>
      </c>
      <c r="F13" s="71">
        <v>2153715028</v>
      </c>
      <c r="G13" s="71">
        <v>2150114939</v>
      </c>
      <c r="H13" s="71">
        <v>2146068526</v>
      </c>
      <c r="I13" s="71">
        <v>2141359883</v>
      </c>
      <c r="J13" s="72" t="s">
        <v>8</v>
      </c>
      <c r="K13" s="4"/>
    </row>
    <row r="14" spans="2:11" ht="25.5" x14ac:dyDescent="0.2">
      <c r="B14" s="55" t="s">
        <v>10</v>
      </c>
      <c r="C14" s="56">
        <v>642590165</v>
      </c>
      <c r="D14" s="56">
        <v>882154697</v>
      </c>
      <c r="E14" s="56">
        <v>837710534</v>
      </c>
      <c r="F14" s="56">
        <v>828176751</v>
      </c>
      <c r="G14" s="56">
        <v>826898696</v>
      </c>
      <c r="H14" s="56">
        <v>825963329</v>
      </c>
      <c r="I14" s="56">
        <v>823600721</v>
      </c>
      <c r="J14" s="57" t="s">
        <v>11</v>
      </c>
      <c r="K14" s="4"/>
    </row>
    <row r="15" spans="2:11" ht="25.5" x14ac:dyDescent="0.2">
      <c r="B15" s="55" t="s">
        <v>12</v>
      </c>
      <c r="C15" s="56">
        <v>389364555</v>
      </c>
      <c r="D15" s="56">
        <v>564718366</v>
      </c>
      <c r="E15" s="56">
        <v>537712622</v>
      </c>
      <c r="F15" s="56">
        <v>533133596</v>
      </c>
      <c r="G15" s="56">
        <v>532401194</v>
      </c>
      <c r="H15" s="56">
        <v>531871929</v>
      </c>
      <c r="I15" s="56">
        <v>530620463</v>
      </c>
      <c r="J15" s="57" t="s">
        <v>13</v>
      </c>
      <c r="K15" s="4"/>
    </row>
    <row r="16" spans="2:11" x14ac:dyDescent="0.2">
      <c r="B16" s="73" t="s">
        <v>14</v>
      </c>
      <c r="C16" s="71">
        <v>213885644</v>
      </c>
      <c r="D16" s="71">
        <v>294641379</v>
      </c>
      <c r="E16" s="71">
        <v>281182490</v>
      </c>
      <c r="F16" s="71">
        <v>280092531</v>
      </c>
      <c r="G16" s="71">
        <v>280092531</v>
      </c>
      <c r="H16" s="71">
        <v>279939661</v>
      </c>
      <c r="I16" s="71">
        <v>279283849</v>
      </c>
      <c r="J16" s="72" t="s">
        <v>15</v>
      </c>
      <c r="K16" s="6"/>
    </row>
    <row r="17" spans="2:13" x14ac:dyDescent="0.2">
      <c r="B17" s="60"/>
      <c r="C17" s="61"/>
      <c r="D17" s="61"/>
      <c r="E17" s="61"/>
      <c r="F17" s="61"/>
      <c r="G17" s="61"/>
      <c r="H17" s="61"/>
      <c r="I17" s="61"/>
      <c r="J17" s="4"/>
      <c r="K17" s="6"/>
    </row>
    <row r="18" spans="2:13" ht="12.75" customHeight="1" thickBot="1" x14ac:dyDescent="0.25">
      <c r="B18" s="162" t="s">
        <v>364</v>
      </c>
      <c r="C18" s="162" t="s">
        <v>370</v>
      </c>
      <c r="D18" s="162" t="s">
        <v>371</v>
      </c>
      <c r="E18" s="162" t="s">
        <v>373</v>
      </c>
      <c r="F18" s="162" t="s">
        <v>372</v>
      </c>
      <c r="G18" s="162" t="s">
        <v>16</v>
      </c>
      <c r="H18" s="165"/>
      <c r="I18" s="162"/>
      <c r="J18" s="162" t="s">
        <v>363</v>
      </c>
      <c r="K18" s="54"/>
      <c r="L18" s="62" t="s">
        <v>365</v>
      </c>
      <c r="M18" s="63">
        <v>3950</v>
      </c>
    </row>
    <row r="19" spans="2:13" ht="54" thickBot="1" x14ac:dyDescent="0.25">
      <c r="B19" s="163"/>
      <c r="C19" s="164"/>
      <c r="D19" s="164"/>
      <c r="E19" s="163"/>
      <c r="F19" s="163"/>
      <c r="G19" s="74" t="s">
        <v>374</v>
      </c>
      <c r="H19" s="76" t="s">
        <v>375</v>
      </c>
      <c r="I19" s="75" t="s">
        <v>376</v>
      </c>
      <c r="J19" s="163"/>
      <c r="K19" s="54"/>
      <c r="L19" s="59" t="s">
        <v>361</v>
      </c>
      <c r="M19" s="59" t="s">
        <v>216</v>
      </c>
    </row>
    <row r="20" spans="2:13" x14ac:dyDescent="0.2">
      <c r="B20" s="55" t="s">
        <v>25</v>
      </c>
      <c r="C20" s="78">
        <v>1160424</v>
      </c>
      <c r="D20" s="78">
        <v>1514000</v>
      </c>
      <c r="E20" s="78">
        <v>1442893</v>
      </c>
      <c r="F20" s="78">
        <v>1440496</v>
      </c>
      <c r="G20" s="79">
        <v>1440496</v>
      </c>
      <c r="H20" s="77">
        <v>1440496</v>
      </c>
      <c r="I20" s="80">
        <v>1440496</v>
      </c>
      <c r="J20" s="204">
        <f>H20/D20</f>
        <v>0.95145046235138708</v>
      </c>
      <c r="K20" s="5"/>
      <c r="L20" s="63">
        <f t="shared" ref="L20:L25" si="0">H20/12</f>
        <v>120041.33333333333</v>
      </c>
      <c r="M20" s="57" t="str">
        <f t="shared" ref="M20:M25" si="1">IF(L20&gt;4*$M$18,"Auditoria","")</f>
        <v>Auditoria</v>
      </c>
    </row>
    <row r="21" spans="2:13" x14ac:dyDescent="0.2">
      <c r="B21" s="55" t="s">
        <v>26</v>
      </c>
      <c r="C21" s="78">
        <v>360514</v>
      </c>
      <c r="D21" s="78">
        <v>406130</v>
      </c>
      <c r="E21" s="78">
        <v>399289</v>
      </c>
      <c r="F21" s="78">
        <v>399289</v>
      </c>
      <c r="G21" s="79">
        <v>399289</v>
      </c>
      <c r="H21" s="77">
        <v>399289</v>
      </c>
      <c r="I21" s="80">
        <v>399289</v>
      </c>
      <c r="J21" s="204">
        <f t="shared" ref="J21:J25" si="2">H21/D21</f>
        <v>0.98315563981976217</v>
      </c>
      <c r="K21" s="5"/>
      <c r="L21" s="63">
        <f t="shared" si="0"/>
        <v>33274.083333333336</v>
      </c>
      <c r="M21" s="57" t="str">
        <f t="shared" si="1"/>
        <v>Auditoria</v>
      </c>
    </row>
    <row r="22" spans="2:13" x14ac:dyDescent="0.2">
      <c r="B22" s="55" t="s">
        <v>28</v>
      </c>
      <c r="C22" s="78">
        <v>279600</v>
      </c>
      <c r="D22" s="78">
        <v>286008</v>
      </c>
      <c r="E22" s="78">
        <v>234817</v>
      </c>
      <c r="F22" s="78">
        <v>234817</v>
      </c>
      <c r="G22" s="79">
        <v>234817</v>
      </c>
      <c r="H22" s="77">
        <v>234817</v>
      </c>
      <c r="I22" s="80">
        <v>234817</v>
      </c>
      <c r="J22" s="204">
        <f t="shared" si="2"/>
        <v>0.82101549607003999</v>
      </c>
      <c r="K22" s="5"/>
      <c r="L22" s="63">
        <f t="shared" si="0"/>
        <v>19568.083333333332</v>
      </c>
      <c r="M22" s="57" t="str">
        <f t="shared" si="1"/>
        <v>Auditoria</v>
      </c>
    </row>
    <row r="23" spans="2:13" x14ac:dyDescent="0.2">
      <c r="B23" s="55" t="s">
        <v>29</v>
      </c>
      <c r="C23" s="78">
        <v>338234</v>
      </c>
      <c r="D23" s="78">
        <v>338234</v>
      </c>
      <c r="E23" s="78">
        <v>216231</v>
      </c>
      <c r="F23" s="78">
        <v>216231</v>
      </c>
      <c r="G23" s="79">
        <v>216231</v>
      </c>
      <c r="H23" s="77">
        <v>216231</v>
      </c>
      <c r="I23" s="80">
        <v>216231</v>
      </c>
      <c r="J23" s="204">
        <f t="shared" si="2"/>
        <v>0.6392940981687234</v>
      </c>
      <c r="K23" s="5"/>
      <c r="L23" s="63">
        <f t="shared" si="0"/>
        <v>18019.25</v>
      </c>
      <c r="M23" s="57" t="str">
        <f t="shared" si="1"/>
        <v>Auditoria</v>
      </c>
    </row>
    <row r="24" spans="2:13" x14ac:dyDescent="0.2">
      <c r="B24" s="55" t="s">
        <v>31</v>
      </c>
      <c r="C24" s="78">
        <v>2244000</v>
      </c>
      <c r="D24" s="78">
        <v>2679000</v>
      </c>
      <c r="E24" s="78">
        <v>2328139</v>
      </c>
      <c r="F24" s="78">
        <v>2328139</v>
      </c>
      <c r="G24" s="79">
        <v>2328139</v>
      </c>
      <c r="H24" s="77">
        <v>2328139</v>
      </c>
      <c r="I24" s="80">
        <v>2328139</v>
      </c>
      <c r="J24" s="204">
        <f t="shared" si="2"/>
        <v>0.86903284807764092</v>
      </c>
      <c r="K24" s="5"/>
      <c r="L24" s="63">
        <f t="shared" si="0"/>
        <v>194011.58333333334</v>
      </c>
      <c r="M24" s="57" t="str">
        <f t="shared" si="1"/>
        <v>Auditoria</v>
      </c>
    </row>
    <row r="25" spans="2:13" x14ac:dyDescent="0.2">
      <c r="B25" s="55" t="s">
        <v>32</v>
      </c>
      <c r="C25" s="78">
        <v>811653</v>
      </c>
      <c r="D25" s="78">
        <v>912162</v>
      </c>
      <c r="E25" s="78">
        <v>595595</v>
      </c>
      <c r="F25" s="78">
        <v>595595</v>
      </c>
      <c r="G25" s="79">
        <v>595595</v>
      </c>
      <c r="H25" s="77">
        <v>595595</v>
      </c>
      <c r="I25" s="80">
        <v>594872</v>
      </c>
      <c r="J25" s="204">
        <f t="shared" si="2"/>
        <v>0.65294870867236299</v>
      </c>
      <c r="K25" s="5"/>
      <c r="L25" s="63">
        <f t="shared" si="0"/>
        <v>49632.916666666664</v>
      </c>
      <c r="M25" s="57" t="str">
        <f t="shared" si="1"/>
        <v>Auditoria</v>
      </c>
    </row>
    <row r="26" spans="2:13" x14ac:dyDescent="0.2">
      <c r="B26" s="64" t="s">
        <v>369</v>
      </c>
    </row>
    <row r="27" spans="2:13" x14ac:dyDescent="0.2">
      <c r="B27" s="87" t="s">
        <v>377</v>
      </c>
    </row>
    <row r="29" spans="2:13" ht="89.25" x14ac:dyDescent="0.2">
      <c r="B29" s="7" t="s">
        <v>378</v>
      </c>
    </row>
    <row r="30" spans="2:13" x14ac:dyDescent="0.2">
      <c r="B30" s="7"/>
    </row>
    <row r="31" spans="2:13" ht="63.75" x14ac:dyDescent="0.2">
      <c r="B31" s="7" t="s">
        <v>379</v>
      </c>
    </row>
    <row r="32" spans="2:13" x14ac:dyDescent="0.2">
      <c r="B32" s="7"/>
    </row>
    <row r="33" spans="2:2" ht="114.75" x14ac:dyDescent="0.2">
      <c r="B33" s="7" t="s">
        <v>380</v>
      </c>
    </row>
    <row r="34" spans="2:2" x14ac:dyDescent="0.2">
      <c r="B34" s="7"/>
    </row>
    <row r="35" spans="2:2" ht="191.25" x14ac:dyDescent="0.2">
      <c r="B35" s="7" t="s">
        <v>381</v>
      </c>
    </row>
    <row r="36" spans="2:2" x14ac:dyDescent="0.2">
      <c r="B36" s="7"/>
    </row>
    <row r="37" spans="2:2" ht="127.5" x14ac:dyDescent="0.2">
      <c r="B37" s="7" t="s">
        <v>382</v>
      </c>
    </row>
    <row r="38" spans="2:2" ht="25.5" x14ac:dyDescent="0.2">
      <c r="B38" s="7" t="s">
        <v>383</v>
      </c>
    </row>
    <row r="40" spans="2:2" ht="51" x14ac:dyDescent="0.2">
      <c r="B40" s="7" t="s">
        <v>384</v>
      </c>
    </row>
  </sheetData>
  <mergeCells count="7">
    <mergeCell ref="J18:J19"/>
    <mergeCell ref="B18:B19"/>
    <mergeCell ref="C18:C19"/>
    <mergeCell ref="D18:D19"/>
    <mergeCell ref="E18:E19"/>
    <mergeCell ref="F18:F19"/>
    <mergeCell ref="G18:I18"/>
  </mergeCells>
  <hyperlinks>
    <hyperlink ref="B26" r:id="rId1" display="http://apps5.mineco.gob.pe/transparencia/Navegador/default.aspx?y=2016&amp;ap=ActProy"/>
  </hyperlinks>
  <pageMargins left="0.39370078740157483" right="0.39370078740157483" top="0.39370078740157483" bottom="0.39370078740157483" header="0.51181102362204722" footer="0.51181102362204722"/>
  <pageSetup paperSize="9" scale="80" orientation="landscape" horizontalDpi="4294967293" verticalDpi="4294967293"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60"/>
  <sheetViews>
    <sheetView showGridLines="0" topLeftCell="C24" zoomScaleNormal="100" workbookViewId="0">
      <selection activeCell="J20" sqref="J20:J45"/>
    </sheetView>
  </sheetViews>
  <sheetFormatPr baseColWidth="10" defaultColWidth="11" defaultRowHeight="12" x14ac:dyDescent="0.2"/>
  <cols>
    <col min="1" max="1" width="5" style="90" customWidth="1"/>
    <col min="2" max="2" width="50.375" style="90" customWidth="1"/>
    <col min="3" max="9" width="12.625" style="90" customWidth="1"/>
    <col min="10" max="10" width="7.125" style="90" customWidth="1"/>
    <col min="11" max="11" width="2.625" style="90" customWidth="1"/>
    <col min="12" max="13" width="12.625" style="90" customWidth="1"/>
    <col min="14" max="16384" width="11" style="90"/>
  </cols>
  <sheetData>
    <row r="1" spans="2:11" x14ac:dyDescent="0.2">
      <c r="B1" s="89"/>
      <c r="C1" s="89"/>
      <c r="D1" s="89"/>
      <c r="E1" s="89"/>
      <c r="F1" s="89"/>
      <c r="G1" s="89"/>
      <c r="H1" s="89"/>
      <c r="I1" s="89"/>
      <c r="J1" s="89"/>
      <c r="K1" s="89"/>
    </row>
    <row r="2" spans="2:11" x14ac:dyDescent="0.2">
      <c r="B2" s="91" t="s">
        <v>362</v>
      </c>
      <c r="C2" s="89"/>
      <c r="D2" s="89"/>
      <c r="E2" s="89"/>
      <c r="F2" s="89"/>
      <c r="G2" s="89"/>
      <c r="H2" s="89"/>
      <c r="I2" s="89"/>
      <c r="J2" s="89"/>
      <c r="K2" s="89"/>
    </row>
    <row r="3" spans="2:11" ht="15" customHeight="1" x14ac:dyDescent="0.2">
      <c r="B3" s="89" t="s">
        <v>0</v>
      </c>
      <c r="C3" s="89"/>
      <c r="D3" s="89"/>
      <c r="E3" s="89"/>
      <c r="F3" s="89"/>
      <c r="G3" s="89"/>
      <c r="H3" s="89"/>
      <c r="I3" s="89"/>
      <c r="J3" s="89"/>
      <c r="K3" s="89"/>
    </row>
    <row r="4" spans="2:11" ht="10.5" customHeight="1" x14ac:dyDescent="0.2">
      <c r="B4" s="89" t="s">
        <v>1</v>
      </c>
      <c r="C4" s="89"/>
      <c r="D4" s="89"/>
      <c r="E4" s="89"/>
      <c r="F4" s="89"/>
      <c r="G4" s="89"/>
      <c r="H4" s="89"/>
      <c r="I4" s="89"/>
      <c r="J4" s="89"/>
      <c r="K4" s="89"/>
    </row>
    <row r="5" spans="2:11" x14ac:dyDescent="0.2">
      <c r="B5" s="92" t="s">
        <v>2</v>
      </c>
      <c r="C5" s="89"/>
      <c r="D5" s="89"/>
      <c r="E5" s="89"/>
      <c r="F5" s="89"/>
      <c r="G5" s="89"/>
      <c r="H5" s="89"/>
      <c r="I5" s="89"/>
      <c r="J5" s="89"/>
      <c r="K5" s="89"/>
    </row>
    <row r="6" spans="2:11" ht="11.25" customHeight="1" x14ac:dyDescent="0.2">
      <c r="B6" s="89" t="s">
        <v>36</v>
      </c>
      <c r="C6" s="89"/>
      <c r="D6" s="89"/>
      <c r="E6" s="89"/>
      <c r="F6" s="89"/>
      <c r="G6" s="89"/>
      <c r="H6" s="89"/>
      <c r="I6" s="89"/>
      <c r="J6" s="89"/>
      <c r="K6" s="89"/>
    </row>
    <row r="7" spans="2:11" x14ac:dyDescent="0.2">
      <c r="B7" s="89" t="s">
        <v>37</v>
      </c>
      <c r="C7" s="89"/>
      <c r="D7" s="89"/>
      <c r="E7" s="89"/>
      <c r="F7" s="89"/>
      <c r="G7" s="89"/>
      <c r="H7" s="89"/>
      <c r="I7" s="89"/>
      <c r="J7" s="89"/>
      <c r="K7" s="89"/>
    </row>
    <row r="8" spans="2:11" ht="12.75" customHeight="1" x14ac:dyDescent="0.2">
      <c r="B8" s="93"/>
      <c r="C8" s="93"/>
      <c r="D8" s="93"/>
      <c r="E8" s="93"/>
      <c r="F8" s="93"/>
      <c r="G8" s="93"/>
      <c r="H8" s="93"/>
      <c r="I8" s="93"/>
      <c r="J8" s="93"/>
      <c r="K8" s="93"/>
    </row>
    <row r="9" spans="2:11" ht="15" customHeight="1" x14ac:dyDescent="0.2">
      <c r="B9" s="193" t="s">
        <v>3</v>
      </c>
      <c r="C9" s="112">
        <v>138490511244</v>
      </c>
      <c r="D9" s="112">
        <v>158283731419</v>
      </c>
      <c r="E9" s="112">
        <v>144536531197</v>
      </c>
      <c r="F9" s="112">
        <v>137792005487</v>
      </c>
      <c r="G9" s="112">
        <v>137287587900</v>
      </c>
      <c r="H9" s="112">
        <v>136966682245</v>
      </c>
      <c r="I9" s="112">
        <v>136527741127</v>
      </c>
      <c r="J9" s="116" t="s">
        <v>4</v>
      </c>
      <c r="K9" s="97"/>
    </row>
    <row r="10" spans="2:11" ht="15" customHeight="1" x14ac:dyDescent="0.2">
      <c r="B10" s="194" t="s">
        <v>5</v>
      </c>
      <c r="C10" s="112">
        <v>28549732982</v>
      </c>
      <c r="D10" s="112">
        <v>36297572103</v>
      </c>
      <c r="E10" s="112">
        <v>33358140430</v>
      </c>
      <c r="F10" s="112">
        <v>32538408986</v>
      </c>
      <c r="G10" s="112">
        <v>32473584623</v>
      </c>
      <c r="H10" s="112">
        <v>32383678383</v>
      </c>
      <c r="I10" s="112">
        <v>32298853681</v>
      </c>
      <c r="J10" s="116" t="s">
        <v>6</v>
      </c>
      <c r="K10" s="97"/>
    </row>
    <row r="11" spans="2:11" ht="15" customHeight="1" x14ac:dyDescent="0.2">
      <c r="B11" s="194" t="s">
        <v>7</v>
      </c>
      <c r="C11" s="112">
        <v>22770590359</v>
      </c>
      <c r="D11" s="112">
        <v>28983476105</v>
      </c>
      <c r="E11" s="112">
        <v>26729234928</v>
      </c>
      <c r="F11" s="112">
        <v>26144845702</v>
      </c>
      <c r="G11" s="112">
        <v>26095589399</v>
      </c>
      <c r="H11" s="112">
        <v>26030816372</v>
      </c>
      <c r="I11" s="112">
        <v>25964974129</v>
      </c>
      <c r="J11" s="116" t="s">
        <v>8</v>
      </c>
      <c r="K11" s="97"/>
    </row>
    <row r="12" spans="2:11" ht="15" customHeight="1" x14ac:dyDescent="0.2">
      <c r="B12" s="194" t="s">
        <v>9</v>
      </c>
      <c r="C12" s="112">
        <v>2053251116</v>
      </c>
      <c r="D12" s="112">
        <v>2391157587</v>
      </c>
      <c r="E12" s="112">
        <v>2197115109</v>
      </c>
      <c r="F12" s="112">
        <v>2153715028</v>
      </c>
      <c r="G12" s="112">
        <v>2150114939</v>
      </c>
      <c r="H12" s="112">
        <v>2146068526</v>
      </c>
      <c r="I12" s="112">
        <v>2141359883</v>
      </c>
      <c r="J12" s="116" t="s">
        <v>8</v>
      </c>
      <c r="K12" s="97"/>
    </row>
    <row r="13" spans="2:11" ht="15" customHeight="1" x14ac:dyDescent="0.2">
      <c r="B13" s="98" t="s">
        <v>10</v>
      </c>
      <c r="C13" s="95">
        <v>642590165</v>
      </c>
      <c r="D13" s="95">
        <v>882154697</v>
      </c>
      <c r="E13" s="95">
        <v>837710534</v>
      </c>
      <c r="F13" s="95">
        <v>828176751</v>
      </c>
      <c r="G13" s="95">
        <v>826898696</v>
      </c>
      <c r="H13" s="95">
        <v>825963329</v>
      </c>
      <c r="I13" s="95">
        <v>823600721</v>
      </c>
      <c r="J13" s="96" t="s">
        <v>11</v>
      </c>
      <c r="K13" s="97"/>
    </row>
    <row r="14" spans="2:11" ht="15" customHeight="1" x14ac:dyDescent="0.2">
      <c r="B14" s="98" t="s">
        <v>12</v>
      </c>
      <c r="C14" s="95">
        <v>389364555</v>
      </c>
      <c r="D14" s="95">
        <v>564718366</v>
      </c>
      <c r="E14" s="95">
        <v>537712622</v>
      </c>
      <c r="F14" s="95">
        <v>533133596</v>
      </c>
      <c r="G14" s="95">
        <v>532401194</v>
      </c>
      <c r="H14" s="95">
        <v>531871929</v>
      </c>
      <c r="I14" s="95">
        <v>530620463</v>
      </c>
      <c r="J14" s="96" t="s">
        <v>13</v>
      </c>
      <c r="K14" s="97"/>
    </row>
    <row r="15" spans="2:11" ht="15" customHeight="1" x14ac:dyDescent="0.2">
      <c r="B15" s="194" t="s">
        <v>130</v>
      </c>
      <c r="C15" s="112">
        <v>76383610</v>
      </c>
      <c r="D15" s="112">
        <v>118103378</v>
      </c>
      <c r="E15" s="112">
        <v>113212113</v>
      </c>
      <c r="F15" s="112">
        <v>112814192</v>
      </c>
      <c r="G15" s="112">
        <v>112813797</v>
      </c>
      <c r="H15" s="112">
        <v>112729800</v>
      </c>
      <c r="I15" s="112">
        <v>112580041</v>
      </c>
      <c r="J15" s="116" t="s">
        <v>131</v>
      </c>
      <c r="K15" s="97"/>
    </row>
    <row r="16" spans="2:11" ht="15" customHeight="1" x14ac:dyDescent="0.2">
      <c r="B16" s="195" t="s">
        <v>132</v>
      </c>
      <c r="C16" s="196">
        <v>76383610</v>
      </c>
      <c r="D16" s="196">
        <v>118103378</v>
      </c>
      <c r="E16" s="196">
        <v>113212113</v>
      </c>
      <c r="F16" s="196">
        <v>112814192</v>
      </c>
      <c r="G16" s="196">
        <v>112813797</v>
      </c>
      <c r="H16" s="196">
        <v>112729800</v>
      </c>
      <c r="I16" s="196">
        <v>112580041</v>
      </c>
      <c r="J16" s="197" t="s">
        <v>131</v>
      </c>
      <c r="K16" s="97"/>
    </row>
    <row r="17" spans="2:13" ht="15" customHeight="1" x14ac:dyDescent="0.2">
      <c r="B17" s="102"/>
      <c r="C17" s="103"/>
      <c r="D17" s="103"/>
      <c r="E17" s="103"/>
      <c r="F17" s="103"/>
      <c r="G17" s="103"/>
      <c r="H17" s="103"/>
      <c r="I17" s="103"/>
      <c r="J17" s="104"/>
      <c r="K17" s="97"/>
    </row>
    <row r="18" spans="2:13" ht="13.5" customHeight="1" thickBot="1" x14ac:dyDescent="0.25">
      <c r="B18" s="166" t="s">
        <v>364</v>
      </c>
      <c r="C18" s="166" t="s">
        <v>385</v>
      </c>
      <c r="D18" s="166" t="s">
        <v>386</v>
      </c>
      <c r="E18" s="166" t="s">
        <v>387</v>
      </c>
      <c r="F18" s="166" t="s">
        <v>388</v>
      </c>
      <c r="G18" s="166" t="s">
        <v>16</v>
      </c>
      <c r="H18" s="169"/>
      <c r="I18" s="166"/>
      <c r="J18" s="166" t="s">
        <v>389</v>
      </c>
      <c r="K18" s="105"/>
      <c r="L18" s="106" t="s">
        <v>390</v>
      </c>
      <c r="M18" s="107">
        <v>3950</v>
      </c>
    </row>
    <row r="19" spans="2:13" ht="51" thickBot="1" x14ac:dyDescent="0.25">
      <c r="B19" s="167"/>
      <c r="C19" s="168"/>
      <c r="D19" s="168"/>
      <c r="E19" s="167"/>
      <c r="F19" s="167"/>
      <c r="G19" s="108" t="s">
        <v>391</v>
      </c>
      <c r="H19" s="109" t="s">
        <v>392</v>
      </c>
      <c r="I19" s="110" t="s">
        <v>393</v>
      </c>
      <c r="J19" s="167"/>
      <c r="K19" s="105"/>
      <c r="L19" s="111" t="s">
        <v>394</v>
      </c>
      <c r="M19" s="111" t="s">
        <v>216</v>
      </c>
    </row>
    <row r="20" spans="2:13" x14ac:dyDescent="0.2">
      <c r="B20" s="98" t="s">
        <v>133</v>
      </c>
      <c r="C20" s="112">
        <v>1505470</v>
      </c>
      <c r="D20" s="112">
        <v>1983484</v>
      </c>
      <c r="E20" s="112">
        <v>1906071</v>
      </c>
      <c r="F20" s="112">
        <v>1906026</v>
      </c>
      <c r="G20" s="113">
        <v>1906026</v>
      </c>
      <c r="H20" s="114">
        <v>1906026</v>
      </c>
      <c r="I20" s="115">
        <v>1906026</v>
      </c>
      <c r="J20" s="205">
        <f>H20/D20</f>
        <v>0.96094851281885818</v>
      </c>
      <c r="K20" s="97"/>
      <c r="L20" s="117">
        <f>H20/12</f>
        <v>158835.5</v>
      </c>
      <c r="M20" s="118" t="str">
        <f>IF(L20&gt;4*$M$18,"Auditoria","-")</f>
        <v>Auditoria</v>
      </c>
    </row>
    <row r="21" spans="2:13" x14ac:dyDescent="0.2">
      <c r="B21" s="98" t="s">
        <v>135</v>
      </c>
      <c r="C21" s="119">
        <v>2981363</v>
      </c>
      <c r="D21" s="119">
        <v>5222640</v>
      </c>
      <c r="E21" s="119">
        <v>4887345</v>
      </c>
      <c r="F21" s="119">
        <v>4886866</v>
      </c>
      <c r="G21" s="120">
        <v>4886471</v>
      </c>
      <c r="H21" s="121">
        <v>4875080</v>
      </c>
      <c r="I21" s="122">
        <v>4870406</v>
      </c>
      <c r="J21" s="205">
        <f t="shared" ref="J21:J45" si="0">H21/D21</f>
        <v>0.933451281344301</v>
      </c>
      <c r="K21" s="124"/>
      <c r="L21" s="107">
        <f t="shared" ref="L21:L45" si="1">H21/12</f>
        <v>406256.66666666669</v>
      </c>
      <c r="M21" s="118" t="str">
        <f t="shared" ref="M21:M45" si="2">IF(L21&gt;4*$M$18,"Auditoria","-")</f>
        <v>Auditoria</v>
      </c>
    </row>
    <row r="22" spans="2:13" x14ac:dyDescent="0.2">
      <c r="B22" s="98" t="s">
        <v>136</v>
      </c>
      <c r="C22" s="119">
        <v>2171094</v>
      </c>
      <c r="D22" s="119">
        <v>3904806</v>
      </c>
      <c r="E22" s="119">
        <v>3849772</v>
      </c>
      <c r="F22" s="119">
        <v>3849772</v>
      </c>
      <c r="G22" s="120">
        <v>3849772</v>
      </c>
      <c r="H22" s="121">
        <v>3840448</v>
      </c>
      <c r="I22" s="122">
        <v>3839546</v>
      </c>
      <c r="J22" s="205">
        <f t="shared" si="0"/>
        <v>0.98351825929380354</v>
      </c>
      <c r="K22" s="124"/>
      <c r="L22" s="107">
        <f t="shared" si="1"/>
        <v>320037.33333333331</v>
      </c>
      <c r="M22" s="118" t="str">
        <f t="shared" si="2"/>
        <v>Auditoria</v>
      </c>
    </row>
    <row r="23" spans="2:13" x14ac:dyDescent="0.2">
      <c r="B23" s="98" t="s">
        <v>137</v>
      </c>
      <c r="C23" s="119">
        <v>2981707</v>
      </c>
      <c r="D23" s="119">
        <v>4653222</v>
      </c>
      <c r="E23" s="119">
        <v>4374308</v>
      </c>
      <c r="F23" s="119">
        <v>4361186</v>
      </c>
      <c r="G23" s="120">
        <v>4361186</v>
      </c>
      <c r="H23" s="121">
        <v>4358963</v>
      </c>
      <c r="I23" s="122">
        <v>4358830</v>
      </c>
      <c r="J23" s="205">
        <f t="shared" si="0"/>
        <v>0.93676231222151018</v>
      </c>
      <c r="K23" s="124"/>
      <c r="L23" s="107">
        <f t="shared" si="1"/>
        <v>363246.91666666669</v>
      </c>
      <c r="M23" s="118" t="str">
        <f t="shared" si="2"/>
        <v>Auditoria</v>
      </c>
    </row>
    <row r="24" spans="2:13" x14ac:dyDescent="0.2">
      <c r="B24" s="98" t="s">
        <v>139</v>
      </c>
      <c r="C24" s="119">
        <v>2796096</v>
      </c>
      <c r="D24" s="119">
        <v>5179002</v>
      </c>
      <c r="E24" s="119">
        <v>4914034</v>
      </c>
      <c r="F24" s="119">
        <v>4906690</v>
      </c>
      <c r="G24" s="120">
        <v>4906690</v>
      </c>
      <c r="H24" s="121">
        <v>4906576</v>
      </c>
      <c r="I24" s="122">
        <v>4899668</v>
      </c>
      <c r="J24" s="205">
        <f t="shared" si="0"/>
        <v>0.94739797358641686</v>
      </c>
      <c r="K24" s="124"/>
      <c r="L24" s="107">
        <f t="shared" si="1"/>
        <v>408881.33333333331</v>
      </c>
      <c r="M24" s="118" t="str">
        <f t="shared" si="2"/>
        <v>Auditoria</v>
      </c>
    </row>
    <row r="25" spans="2:13" x14ac:dyDescent="0.2">
      <c r="B25" s="98" t="s">
        <v>140</v>
      </c>
      <c r="C25" s="119">
        <v>2337658</v>
      </c>
      <c r="D25" s="119">
        <v>4355310</v>
      </c>
      <c r="E25" s="119">
        <v>4284984</v>
      </c>
      <c r="F25" s="119">
        <v>4211307</v>
      </c>
      <c r="G25" s="120">
        <v>4211307</v>
      </c>
      <c r="H25" s="121">
        <v>4211307</v>
      </c>
      <c r="I25" s="122">
        <v>4204279</v>
      </c>
      <c r="J25" s="205">
        <f t="shared" si="0"/>
        <v>0.96693622267990109</v>
      </c>
      <c r="K25" s="124"/>
      <c r="L25" s="107">
        <f t="shared" si="1"/>
        <v>350942.25</v>
      </c>
      <c r="M25" s="118" t="str">
        <f t="shared" si="2"/>
        <v>Auditoria</v>
      </c>
    </row>
    <row r="26" spans="2:13" x14ac:dyDescent="0.2">
      <c r="B26" s="98" t="s">
        <v>141</v>
      </c>
      <c r="C26" s="119">
        <v>4356999</v>
      </c>
      <c r="D26" s="119">
        <v>7812337</v>
      </c>
      <c r="E26" s="119">
        <v>7446398</v>
      </c>
      <c r="F26" s="119">
        <v>7388818</v>
      </c>
      <c r="G26" s="120">
        <v>7388818</v>
      </c>
      <c r="H26" s="121">
        <v>7388818</v>
      </c>
      <c r="I26" s="122">
        <v>7369175</v>
      </c>
      <c r="J26" s="205">
        <f t="shared" si="0"/>
        <v>0.94578843692994807</v>
      </c>
      <c r="K26" s="124"/>
      <c r="L26" s="107">
        <f t="shared" si="1"/>
        <v>615734.83333333337</v>
      </c>
      <c r="M26" s="118" t="str">
        <f t="shared" si="2"/>
        <v>Auditoria</v>
      </c>
    </row>
    <row r="27" spans="2:13" ht="24" x14ac:dyDescent="0.2">
      <c r="B27" s="98" t="s">
        <v>142</v>
      </c>
      <c r="C27" s="119">
        <v>2635060</v>
      </c>
      <c r="D27" s="119">
        <v>3733032</v>
      </c>
      <c r="E27" s="119">
        <v>3568771</v>
      </c>
      <c r="F27" s="119">
        <v>3564746</v>
      </c>
      <c r="G27" s="120">
        <v>3564746</v>
      </c>
      <c r="H27" s="121">
        <v>3564746</v>
      </c>
      <c r="I27" s="122">
        <v>3558963</v>
      </c>
      <c r="J27" s="205">
        <f t="shared" si="0"/>
        <v>0.95491975423730635</v>
      </c>
      <c r="K27" s="124"/>
      <c r="L27" s="107">
        <f t="shared" si="1"/>
        <v>297062.16666666669</v>
      </c>
      <c r="M27" s="118" t="str">
        <f t="shared" si="2"/>
        <v>Auditoria</v>
      </c>
    </row>
    <row r="28" spans="2:13" x14ac:dyDescent="0.2">
      <c r="B28" s="98" t="s">
        <v>143</v>
      </c>
      <c r="C28" s="119">
        <v>3302477</v>
      </c>
      <c r="D28" s="119">
        <v>4134237</v>
      </c>
      <c r="E28" s="119">
        <v>3929530</v>
      </c>
      <c r="F28" s="119">
        <v>3916979</v>
      </c>
      <c r="G28" s="120">
        <v>3916979</v>
      </c>
      <c r="H28" s="121">
        <v>3916930</v>
      </c>
      <c r="I28" s="122">
        <v>3916829</v>
      </c>
      <c r="J28" s="205">
        <f t="shared" si="0"/>
        <v>0.94743721755670995</v>
      </c>
      <c r="K28" s="124"/>
      <c r="L28" s="107">
        <f t="shared" si="1"/>
        <v>326410.83333333331</v>
      </c>
      <c r="M28" s="118" t="str">
        <f t="shared" si="2"/>
        <v>Auditoria</v>
      </c>
    </row>
    <row r="29" spans="2:13" x14ac:dyDescent="0.2">
      <c r="B29" s="98" t="s">
        <v>144</v>
      </c>
      <c r="C29" s="119">
        <v>4048203</v>
      </c>
      <c r="D29" s="119">
        <v>6165847</v>
      </c>
      <c r="E29" s="119">
        <v>5758729</v>
      </c>
      <c r="F29" s="119">
        <v>5754567</v>
      </c>
      <c r="G29" s="120">
        <v>5754567</v>
      </c>
      <c r="H29" s="121">
        <v>5753973</v>
      </c>
      <c r="I29" s="122">
        <v>5753603</v>
      </c>
      <c r="J29" s="205">
        <f t="shared" si="0"/>
        <v>0.93320074273656162</v>
      </c>
      <c r="K29" s="124"/>
      <c r="L29" s="107">
        <f t="shared" si="1"/>
        <v>479497.75</v>
      </c>
      <c r="M29" s="118" t="str">
        <f t="shared" si="2"/>
        <v>Auditoria</v>
      </c>
    </row>
    <row r="30" spans="2:13" x14ac:dyDescent="0.2">
      <c r="B30" s="98" t="s">
        <v>145</v>
      </c>
      <c r="C30" s="119">
        <v>4266722</v>
      </c>
      <c r="D30" s="119">
        <v>7870350</v>
      </c>
      <c r="E30" s="119">
        <v>7633444</v>
      </c>
      <c r="F30" s="119">
        <v>7633444</v>
      </c>
      <c r="G30" s="120">
        <v>7633444</v>
      </c>
      <c r="H30" s="121">
        <v>7633444</v>
      </c>
      <c r="I30" s="122">
        <v>7632934</v>
      </c>
      <c r="J30" s="205">
        <f t="shared" si="0"/>
        <v>0.96989892444427506</v>
      </c>
      <c r="K30" s="124"/>
      <c r="L30" s="107">
        <f t="shared" si="1"/>
        <v>636120.33333333337</v>
      </c>
      <c r="M30" s="118" t="str">
        <f t="shared" si="2"/>
        <v>Auditoria</v>
      </c>
    </row>
    <row r="31" spans="2:13" x14ac:dyDescent="0.2">
      <c r="B31" s="98" t="s">
        <v>147</v>
      </c>
      <c r="C31" s="119">
        <v>3936787</v>
      </c>
      <c r="D31" s="119">
        <v>6104202</v>
      </c>
      <c r="E31" s="119">
        <v>5553729</v>
      </c>
      <c r="F31" s="119">
        <v>5551621</v>
      </c>
      <c r="G31" s="120">
        <v>5551621</v>
      </c>
      <c r="H31" s="121">
        <v>5551317</v>
      </c>
      <c r="I31" s="122">
        <v>5493420</v>
      </c>
      <c r="J31" s="205">
        <f t="shared" si="0"/>
        <v>0.90942550721617665</v>
      </c>
      <c r="K31" s="124"/>
      <c r="L31" s="107">
        <f t="shared" si="1"/>
        <v>462609.75</v>
      </c>
      <c r="M31" s="118" t="str">
        <f t="shared" si="2"/>
        <v>Auditoria</v>
      </c>
    </row>
    <row r="32" spans="2:13" x14ac:dyDescent="0.2">
      <c r="B32" s="98" t="s">
        <v>148</v>
      </c>
      <c r="C32" s="119">
        <v>3169823</v>
      </c>
      <c r="D32" s="119">
        <v>4718516</v>
      </c>
      <c r="E32" s="119">
        <v>4598558</v>
      </c>
      <c r="F32" s="119">
        <v>4582390</v>
      </c>
      <c r="G32" s="120">
        <v>4582390</v>
      </c>
      <c r="H32" s="121">
        <v>4582190</v>
      </c>
      <c r="I32" s="122">
        <v>4580750</v>
      </c>
      <c r="J32" s="205">
        <f t="shared" si="0"/>
        <v>0.97110828913158287</v>
      </c>
      <c r="K32" s="124"/>
      <c r="L32" s="107">
        <f t="shared" si="1"/>
        <v>381849.16666666669</v>
      </c>
      <c r="M32" s="118" t="str">
        <f t="shared" si="2"/>
        <v>Auditoria</v>
      </c>
    </row>
    <row r="33" spans="2:13" x14ac:dyDescent="0.2">
      <c r="B33" s="98" t="s">
        <v>149</v>
      </c>
      <c r="C33" s="119">
        <v>3338219</v>
      </c>
      <c r="D33" s="119">
        <v>4828048</v>
      </c>
      <c r="E33" s="119">
        <v>4730738</v>
      </c>
      <c r="F33" s="119">
        <v>4727255</v>
      </c>
      <c r="G33" s="120">
        <v>4727255</v>
      </c>
      <c r="H33" s="121">
        <v>4727255</v>
      </c>
      <c r="I33" s="122">
        <v>4722943</v>
      </c>
      <c r="J33" s="205">
        <f t="shared" si="0"/>
        <v>0.97912344699141352</v>
      </c>
      <c r="K33" s="124"/>
      <c r="L33" s="107">
        <f t="shared" si="1"/>
        <v>393937.91666666669</v>
      </c>
      <c r="M33" s="118" t="str">
        <f t="shared" si="2"/>
        <v>Auditoria</v>
      </c>
    </row>
    <row r="34" spans="2:13" ht="24" x14ac:dyDescent="0.2">
      <c r="B34" s="98" t="s">
        <v>150</v>
      </c>
      <c r="C34" s="119">
        <v>1322185</v>
      </c>
      <c r="D34" s="119">
        <v>1891054</v>
      </c>
      <c r="E34" s="119">
        <v>1838441</v>
      </c>
      <c r="F34" s="119">
        <v>1822941</v>
      </c>
      <c r="G34" s="120">
        <v>1822941</v>
      </c>
      <c r="H34" s="121">
        <v>1822941</v>
      </c>
      <c r="I34" s="122">
        <v>1822941</v>
      </c>
      <c r="J34" s="205">
        <f t="shared" si="0"/>
        <v>0.96398146218986869</v>
      </c>
      <c r="K34" s="124"/>
      <c r="L34" s="107">
        <f t="shared" si="1"/>
        <v>151911.75</v>
      </c>
      <c r="M34" s="118" t="str">
        <f t="shared" si="2"/>
        <v>Auditoria</v>
      </c>
    </row>
    <row r="35" spans="2:13" x14ac:dyDescent="0.2">
      <c r="B35" s="98" t="s">
        <v>151</v>
      </c>
      <c r="C35" s="119">
        <v>1358229</v>
      </c>
      <c r="D35" s="119">
        <v>2174587</v>
      </c>
      <c r="E35" s="119">
        <v>2103415</v>
      </c>
      <c r="F35" s="119">
        <v>2103257</v>
      </c>
      <c r="G35" s="120">
        <v>2103257</v>
      </c>
      <c r="H35" s="121">
        <v>2102385</v>
      </c>
      <c r="I35" s="122">
        <v>2102312</v>
      </c>
      <c r="J35" s="205">
        <f t="shared" si="0"/>
        <v>0.96679737347827421</v>
      </c>
      <c r="K35" s="124"/>
      <c r="L35" s="107">
        <f t="shared" si="1"/>
        <v>175198.75</v>
      </c>
      <c r="M35" s="118" t="str">
        <f t="shared" si="2"/>
        <v>Auditoria</v>
      </c>
    </row>
    <row r="36" spans="2:13" x14ac:dyDescent="0.2">
      <c r="B36" s="98" t="s">
        <v>152</v>
      </c>
      <c r="C36" s="119">
        <v>1588658</v>
      </c>
      <c r="D36" s="119">
        <v>2374418</v>
      </c>
      <c r="E36" s="119">
        <v>2350607</v>
      </c>
      <c r="F36" s="119">
        <v>2350602</v>
      </c>
      <c r="G36" s="120">
        <v>2350602</v>
      </c>
      <c r="H36" s="121">
        <v>2350602</v>
      </c>
      <c r="I36" s="122">
        <v>2350602</v>
      </c>
      <c r="J36" s="205">
        <f t="shared" si="0"/>
        <v>0.98996975258779207</v>
      </c>
      <c r="K36" s="124"/>
      <c r="L36" s="107">
        <f t="shared" si="1"/>
        <v>195883.5</v>
      </c>
      <c r="M36" s="118" t="str">
        <f t="shared" si="2"/>
        <v>Auditoria</v>
      </c>
    </row>
    <row r="37" spans="2:13" x14ac:dyDescent="0.2">
      <c r="B37" s="98" t="s">
        <v>153</v>
      </c>
      <c r="C37" s="119">
        <v>2201671</v>
      </c>
      <c r="D37" s="119">
        <v>4992323</v>
      </c>
      <c r="E37" s="119">
        <v>4622213</v>
      </c>
      <c r="F37" s="119">
        <v>4588166</v>
      </c>
      <c r="G37" s="120">
        <v>4588166</v>
      </c>
      <c r="H37" s="121">
        <v>4570420</v>
      </c>
      <c r="I37" s="122">
        <v>4555104</v>
      </c>
      <c r="J37" s="205">
        <f t="shared" si="0"/>
        <v>0.91548964279755141</v>
      </c>
      <c r="K37" s="124"/>
      <c r="L37" s="107">
        <f t="shared" si="1"/>
        <v>380868.33333333331</v>
      </c>
      <c r="M37" s="118" t="str">
        <f t="shared" si="2"/>
        <v>Auditoria</v>
      </c>
    </row>
    <row r="38" spans="2:13" x14ac:dyDescent="0.2">
      <c r="B38" s="98" t="s">
        <v>154</v>
      </c>
      <c r="C38" s="119">
        <v>2997769</v>
      </c>
      <c r="D38" s="119">
        <v>4440323</v>
      </c>
      <c r="E38" s="119">
        <v>4279758</v>
      </c>
      <c r="F38" s="119">
        <v>4279014</v>
      </c>
      <c r="G38" s="120">
        <v>4279014</v>
      </c>
      <c r="H38" s="121">
        <v>4278257</v>
      </c>
      <c r="I38" s="122">
        <v>4275299</v>
      </c>
      <c r="J38" s="205">
        <f t="shared" si="0"/>
        <v>0.9635013038465895</v>
      </c>
      <c r="K38" s="124"/>
      <c r="L38" s="107">
        <f t="shared" si="1"/>
        <v>356521.41666666669</v>
      </c>
      <c r="M38" s="118" t="str">
        <f t="shared" si="2"/>
        <v>Auditoria</v>
      </c>
    </row>
    <row r="39" spans="2:13" x14ac:dyDescent="0.2">
      <c r="B39" s="98" t="s">
        <v>155</v>
      </c>
      <c r="C39" s="119">
        <v>2907426</v>
      </c>
      <c r="D39" s="119">
        <v>4347939</v>
      </c>
      <c r="E39" s="119">
        <v>4180362</v>
      </c>
      <c r="F39" s="119">
        <v>4180362</v>
      </c>
      <c r="G39" s="120">
        <v>4180362</v>
      </c>
      <c r="H39" s="121">
        <v>4180362</v>
      </c>
      <c r="I39" s="122">
        <v>4163709</v>
      </c>
      <c r="J39" s="205">
        <f t="shared" si="0"/>
        <v>0.96145829092818458</v>
      </c>
      <c r="K39" s="124"/>
      <c r="L39" s="107">
        <f t="shared" si="1"/>
        <v>348363.5</v>
      </c>
      <c r="M39" s="118" t="str">
        <f t="shared" si="2"/>
        <v>Auditoria</v>
      </c>
    </row>
    <row r="40" spans="2:13" x14ac:dyDescent="0.2">
      <c r="B40" s="98" t="s">
        <v>156</v>
      </c>
      <c r="C40" s="119">
        <v>5326235</v>
      </c>
      <c r="D40" s="119">
        <v>5668909</v>
      </c>
      <c r="E40" s="119">
        <v>5578968</v>
      </c>
      <c r="F40" s="119">
        <v>5578968</v>
      </c>
      <c r="G40" s="120">
        <v>5578968</v>
      </c>
      <c r="H40" s="121">
        <v>5549844</v>
      </c>
      <c r="I40" s="122">
        <v>5549844</v>
      </c>
      <c r="J40" s="205">
        <f t="shared" si="0"/>
        <v>0.97899684048553259</v>
      </c>
      <c r="K40" s="124"/>
      <c r="L40" s="107">
        <f t="shared" si="1"/>
        <v>462487</v>
      </c>
      <c r="M40" s="118" t="str">
        <f t="shared" si="2"/>
        <v>Auditoria</v>
      </c>
    </row>
    <row r="41" spans="2:13" x14ac:dyDescent="0.2">
      <c r="B41" s="98" t="s">
        <v>157</v>
      </c>
      <c r="C41" s="119">
        <v>2044153</v>
      </c>
      <c r="D41" s="119">
        <v>2599175</v>
      </c>
      <c r="E41" s="119">
        <v>2290488</v>
      </c>
      <c r="F41" s="119">
        <v>2290488</v>
      </c>
      <c r="G41" s="120">
        <v>2290488</v>
      </c>
      <c r="H41" s="121">
        <v>2290488</v>
      </c>
      <c r="I41" s="122">
        <v>2285472</v>
      </c>
      <c r="J41" s="205">
        <f t="shared" si="0"/>
        <v>0.88123654621177872</v>
      </c>
      <c r="K41" s="124"/>
      <c r="L41" s="107">
        <f t="shared" si="1"/>
        <v>190874</v>
      </c>
      <c r="M41" s="118" t="str">
        <f t="shared" si="2"/>
        <v>Auditoria</v>
      </c>
    </row>
    <row r="42" spans="2:13" x14ac:dyDescent="0.2">
      <c r="B42" s="98" t="s">
        <v>158</v>
      </c>
      <c r="C42" s="119">
        <v>2452986</v>
      </c>
      <c r="D42" s="119">
        <v>5146724</v>
      </c>
      <c r="E42" s="119">
        <v>4870026</v>
      </c>
      <c r="F42" s="119">
        <v>4719974</v>
      </c>
      <c r="G42" s="120">
        <v>4719974</v>
      </c>
      <c r="H42" s="121">
        <v>4718250</v>
      </c>
      <c r="I42" s="122">
        <v>4718250</v>
      </c>
      <c r="J42" s="205">
        <f t="shared" si="0"/>
        <v>0.91674820720909067</v>
      </c>
      <c r="K42" s="124"/>
      <c r="L42" s="107">
        <f t="shared" si="1"/>
        <v>393187.5</v>
      </c>
      <c r="M42" s="118" t="str">
        <f t="shared" si="2"/>
        <v>Auditoria</v>
      </c>
    </row>
    <row r="43" spans="2:13" x14ac:dyDescent="0.2">
      <c r="B43" s="98" t="s">
        <v>159</v>
      </c>
      <c r="C43" s="119">
        <v>4634645</v>
      </c>
      <c r="D43" s="119">
        <v>7111710</v>
      </c>
      <c r="E43" s="119">
        <v>7033873</v>
      </c>
      <c r="F43" s="119">
        <v>7031201</v>
      </c>
      <c r="G43" s="120">
        <v>7031201</v>
      </c>
      <c r="H43" s="121">
        <v>7021624</v>
      </c>
      <c r="I43" s="122">
        <v>7021583</v>
      </c>
      <c r="J43" s="205">
        <f t="shared" si="0"/>
        <v>0.98733272307222875</v>
      </c>
      <c r="K43" s="124"/>
      <c r="L43" s="107">
        <f t="shared" si="1"/>
        <v>585135.33333333337</v>
      </c>
      <c r="M43" s="118" t="str">
        <f t="shared" si="2"/>
        <v>Auditoria</v>
      </c>
    </row>
    <row r="44" spans="2:13" ht="24" x14ac:dyDescent="0.2">
      <c r="B44" s="98" t="s">
        <v>160</v>
      </c>
      <c r="C44" s="119">
        <v>5661975</v>
      </c>
      <c r="D44" s="119">
        <v>6631183</v>
      </c>
      <c r="E44" s="119">
        <v>6591343</v>
      </c>
      <c r="F44" s="119">
        <v>6591343</v>
      </c>
      <c r="G44" s="120">
        <v>6591343</v>
      </c>
      <c r="H44" s="121">
        <v>6591343</v>
      </c>
      <c r="I44" s="122">
        <v>6591343</v>
      </c>
      <c r="J44" s="205">
        <f t="shared" si="0"/>
        <v>0.99399202223796268</v>
      </c>
      <c r="K44" s="124"/>
      <c r="L44" s="107">
        <f t="shared" si="1"/>
        <v>549278.58333333337</v>
      </c>
      <c r="M44" s="118" t="str">
        <f t="shared" si="2"/>
        <v>Auditoria</v>
      </c>
    </row>
    <row r="45" spans="2:13" ht="12.75" thickBot="1" x14ac:dyDescent="0.25">
      <c r="B45" s="98" t="s">
        <v>162</v>
      </c>
      <c r="C45" s="119">
        <v>60000</v>
      </c>
      <c r="D45" s="119">
        <v>60000</v>
      </c>
      <c r="E45" s="119">
        <v>36210</v>
      </c>
      <c r="F45" s="119">
        <v>36210</v>
      </c>
      <c r="G45" s="120">
        <v>36210</v>
      </c>
      <c r="H45" s="125">
        <v>36210</v>
      </c>
      <c r="I45" s="122">
        <v>36210</v>
      </c>
      <c r="J45" s="205">
        <f t="shared" si="0"/>
        <v>0.60350000000000004</v>
      </c>
      <c r="K45" s="124"/>
      <c r="L45" s="107">
        <f t="shared" si="1"/>
        <v>3017.5</v>
      </c>
      <c r="M45" s="118" t="str">
        <f t="shared" si="2"/>
        <v>-</v>
      </c>
    </row>
    <row r="46" spans="2:13" x14ac:dyDescent="0.2">
      <c r="B46" s="64" t="s">
        <v>38</v>
      </c>
    </row>
    <row r="47" spans="2:13" x14ac:dyDescent="0.2">
      <c r="B47" s="126" t="s">
        <v>377</v>
      </c>
    </row>
    <row r="49" spans="2:2" ht="72" x14ac:dyDescent="0.2">
      <c r="B49" s="92" t="s">
        <v>395</v>
      </c>
    </row>
    <row r="50" spans="2:2" x14ac:dyDescent="0.2">
      <c r="B50" s="92"/>
    </row>
    <row r="51" spans="2:2" ht="48" x14ac:dyDescent="0.2">
      <c r="B51" s="92" t="s">
        <v>396</v>
      </c>
    </row>
    <row r="52" spans="2:2" x14ac:dyDescent="0.2">
      <c r="B52" s="92"/>
    </row>
    <row r="53" spans="2:2" ht="96" x14ac:dyDescent="0.2">
      <c r="B53" s="92" t="s">
        <v>397</v>
      </c>
    </row>
    <row r="54" spans="2:2" x14ac:dyDescent="0.2">
      <c r="B54" s="92"/>
    </row>
    <row r="55" spans="2:2" ht="144" x14ac:dyDescent="0.2">
      <c r="B55" s="92" t="s">
        <v>398</v>
      </c>
    </row>
    <row r="56" spans="2:2" x14ac:dyDescent="0.2">
      <c r="B56" s="92"/>
    </row>
    <row r="57" spans="2:2" ht="108" x14ac:dyDescent="0.2">
      <c r="B57" s="92" t="s">
        <v>399</v>
      </c>
    </row>
    <row r="58" spans="2:2" ht="24" x14ac:dyDescent="0.2">
      <c r="B58" s="92" t="s">
        <v>400</v>
      </c>
    </row>
    <row r="60" spans="2:2" ht="36" x14ac:dyDescent="0.2">
      <c r="B60" s="92" t="s">
        <v>401</v>
      </c>
    </row>
  </sheetData>
  <mergeCells count="7">
    <mergeCell ref="J18:J19"/>
    <mergeCell ref="B18:B19"/>
    <mergeCell ref="C18:C19"/>
    <mergeCell ref="D18:D19"/>
    <mergeCell ref="E18:E19"/>
    <mergeCell ref="F18:F19"/>
    <mergeCell ref="G18:I18"/>
  </mergeCells>
  <hyperlinks>
    <hyperlink ref="B46" r:id="rId1"/>
  </hyperlinks>
  <pageMargins left="0.75" right="0.75" top="1" bottom="1" header="0.5" footer="0.5"/>
  <pageSetup orientation="portrait" horizontalDpi="4294967293" verticalDpi="4294967293"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74"/>
  <sheetViews>
    <sheetView showGridLines="0" topLeftCell="C43" zoomScaleNormal="100" workbookViewId="0">
      <selection activeCell="J21" sqref="J21:J59"/>
    </sheetView>
  </sheetViews>
  <sheetFormatPr baseColWidth="10" defaultColWidth="11" defaultRowHeight="12" x14ac:dyDescent="0.2"/>
  <cols>
    <col min="1" max="1" width="6" style="90" customWidth="1"/>
    <col min="2" max="2" width="69.625" style="90" bestFit="1" customWidth="1"/>
    <col min="3" max="9" width="11.625" style="90" customWidth="1"/>
    <col min="10" max="10" width="5.75" style="90" bestFit="1" customWidth="1"/>
    <col min="11" max="11" width="5.375" style="90" customWidth="1"/>
    <col min="12" max="13" width="11.625" style="90" customWidth="1"/>
    <col min="14" max="16384" width="11" style="90"/>
  </cols>
  <sheetData>
    <row r="1" spans="2:11" x14ac:dyDescent="0.2">
      <c r="B1" s="89"/>
      <c r="C1" s="89"/>
      <c r="D1" s="89"/>
      <c r="E1" s="89"/>
      <c r="F1" s="89"/>
      <c r="G1" s="89"/>
      <c r="H1" s="89"/>
      <c r="I1" s="89"/>
      <c r="J1" s="89"/>
      <c r="K1" s="89"/>
    </row>
    <row r="2" spans="2:11" ht="15" customHeight="1" x14ac:dyDescent="0.2">
      <c r="B2" s="91" t="s">
        <v>362</v>
      </c>
      <c r="C2" s="89"/>
      <c r="D2" s="89"/>
      <c r="E2" s="89"/>
      <c r="F2" s="89"/>
      <c r="G2" s="89"/>
      <c r="H2" s="89"/>
      <c r="I2" s="89"/>
      <c r="J2" s="89"/>
      <c r="K2" s="89"/>
    </row>
    <row r="3" spans="2:11" ht="15" customHeight="1" x14ac:dyDescent="0.2">
      <c r="B3" s="89" t="s">
        <v>0</v>
      </c>
      <c r="C3" s="89"/>
      <c r="D3" s="89"/>
      <c r="E3" s="89"/>
      <c r="F3" s="89"/>
      <c r="G3" s="89"/>
      <c r="H3" s="89"/>
      <c r="I3" s="89"/>
      <c r="J3" s="89"/>
      <c r="K3" s="89"/>
    </row>
    <row r="4" spans="2:11" ht="10.5" customHeight="1" x14ac:dyDescent="0.2">
      <c r="B4" s="89" t="s">
        <v>1</v>
      </c>
      <c r="C4" s="89"/>
      <c r="D4" s="89"/>
      <c r="E4" s="89"/>
      <c r="F4" s="89"/>
      <c r="G4" s="89"/>
      <c r="H4" s="89"/>
      <c r="I4" s="89"/>
      <c r="J4" s="89"/>
      <c r="K4" s="89"/>
    </row>
    <row r="5" spans="2:11" x14ac:dyDescent="0.2">
      <c r="B5" s="92" t="s">
        <v>2</v>
      </c>
      <c r="C5" s="89"/>
      <c r="D5" s="89"/>
      <c r="E5" s="89"/>
      <c r="F5" s="89"/>
      <c r="G5" s="89"/>
      <c r="H5" s="89"/>
      <c r="I5" s="89"/>
      <c r="J5" s="89"/>
      <c r="K5" s="89"/>
    </row>
    <row r="6" spans="2:11" ht="11.25" customHeight="1" x14ac:dyDescent="0.2">
      <c r="B6" s="89" t="s">
        <v>36</v>
      </c>
      <c r="C6" s="89"/>
      <c r="D6" s="89"/>
      <c r="E6" s="89"/>
      <c r="F6" s="89"/>
      <c r="G6" s="89"/>
      <c r="H6" s="89"/>
      <c r="I6" s="89"/>
      <c r="J6" s="89"/>
      <c r="K6" s="89"/>
    </row>
    <row r="7" spans="2:11" x14ac:dyDescent="0.2">
      <c r="B7" s="89" t="s">
        <v>37</v>
      </c>
      <c r="C7" s="89"/>
      <c r="D7" s="89"/>
      <c r="E7" s="89"/>
      <c r="F7" s="89"/>
      <c r="G7" s="89"/>
      <c r="H7" s="89"/>
      <c r="I7" s="89"/>
      <c r="J7" s="89"/>
      <c r="K7" s="89"/>
    </row>
    <row r="8" spans="2:11" ht="6.75" customHeight="1" x14ac:dyDescent="0.2">
      <c r="B8" s="89"/>
      <c r="C8" s="89"/>
      <c r="D8" s="89"/>
      <c r="E8" s="89"/>
      <c r="F8" s="89"/>
      <c r="G8" s="89"/>
      <c r="H8" s="89"/>
      <c r="I8" s="89"/>
      <c r="J8" s="89"/>
      <c r="K8" s="89"/>
    </row>
    <row r="9" spans="2:11" ht="15" customHeight="1" x14ac:dyDescent="0.2">
      <c r="B9" s="193" t="s">
        <v>3</v>
      </c>
      <c r="C9" s="112">
        <v>138490511244</v>
      </c>
      <c r="D9" s="112">
        <v>158283731419</v>
      </c>
      <c r="E9" s="112">
        <v>144536531197</v>
      </c>
      <c r="F9" s="112">
        <v>137792005487</v>
      </c>
      <c r="G9" s="112">
        <v>137287587900</v>
      </c>
      <c r="H9" s="112">
        <v>136966682245</v>
      </c>
      <c r="I9" s="112">
        <v>136527741127</v>
      </c>
      <c r="J9" s="116" t="s">
        <v>4</v>
      </c>
      <c r="K9" s="97"/>
    </row>
    <row r="10" spans="2:11" ht="15" customHeight="1" x14ac:dyDescent="0.2">
      <c r="B10" s="194" t="s">
        <v>5</v>
      </c>
      <c r="C10" s="112">
        <v>28549732982</v>
      </c>
      <c r="D10" s="112">
        <v>36297572103</v>
      </c>
      <c r="E10" s="112">
        <v>33358140430</v>
      </c>
      <c r="F10" s="112">
        <v>32538408986</v>
      </c>
      <c r="G10" s="112">
        <v>32473584623</v>
      </c>
      <c r="H10" s="112">
        <v>32383678383</v>
      </c>
      <c r="I10" s="112">
        <v>32298853681</v>
      </c>
      <c r="J10" s="116" t="s">
        <v>6</v>
      </c>
      <c r="K10" s="97"/>
    </row>
    <row r="11" spans="2:11" ht="15" customHeight="1" x14ac:dyDescent="0.2">
      <c r="B11" s="194" t="s">
        <v>7</v>
      </c>
      <c r="C11" s="112">
        <v>22770590359</v>
      </c>
      <c r="D11" s="112">
        <v>28983476105</v>
      </c>
      <c r="E11" s="112">
        <v>26729234928</v>
      </c>
      <c r="F11" s="112">
        <v>26144845702</v>
      </c>
      <c r="G11" s="112">
        <v>26095589399</v>
      </c>
      <c r="H11" s="112">
        <v>26030816372</v>
      </c>
      <c r="I11" s="112">
        <v>25964974129</v>
      </c>
      <c r="J11" s="116" t="s">
        <v>8</v>
      </c>
      <c r="K11" s="97"/>
    </row>
    <row r="12" spans="2:11" ht="15" customHeight="1" x14ac:dyDescent="0.2">
      <c r="B12" s="194" t="s">
        <v>9</v>
      </c>
      <c r="C12" s="112">
        <v>2053251116</v>
      </c>
      <c r="D12" s="112">
        <v>2391157587</v>
      </c>
      <c r="E12" s="112">
        <v>2197115109</v>
      </c>
      <c r="F12" s="112">
        <v>2153715028</v>
      </c>
      <c r="G12" s="112">
        <v>2150114939</v>
      </c>
      <c r="H12" s="112">
        <v>2146068526</v>
      </c>
      <c r="I12" s="112">
        <v>2141359883</v>
      </c>
      <c r="J12" s="116" t="s">
        <v>8</v>
      </c>
      <c r="K12" s="97"/>
    </row>
    <row r="13" spans="2:11" ht="15" customHeight="1" x14ac:dyDescent="0.2">
      <c r="B13" s="98" t="s">
        <v>10</v>
      </c>
      <c r="C13" s="95">
        <v>642590165</v>
      </c>
      <c r="D13" s="95">
        <v>882154697</v>
      </c>
      <c r="E13" s="95">
        <v>837710534</v>
      </c>
      <c r="F13" s="95">
        <v>828176751</v>
      </c>
      <c r="G13" s="95">
        <v>826898696</v>
      </c>
      <c r="H13" s="95">
        <v>825963329</v>
      </c>
      <c r="I13" s="95">
        <v>823600721</v>
      </c>
      <c r="J13" s="96" t="s">
        <v>11</v>
      </c>
      <c r="K13" s="97"/>
    </row>
    <row r="14" spans="2:11" ht="15" customHeight="1" x14ac:dyDescent="0.2">
      <c r="B14" s="98" t="s">
        <v>12</v>
      </c>
      <c r="C14" s="95">
        <v>389364555</v>
      </c>
      <c r="D14" s="95">
        <v>564718366</v>
      </c>
      <c r="E14" s="95">
        <v>537712622</v>
      </c>
      <c r="F14" s="95">
        <v>533133596</v>
      </c>
      <c r="G14" s="95">
        <v>532401194</v>
      </c>
      <c r="H14" s="95">
        <v>531871929</v>
      </c>
      <c r="I14" s="95">
        <v>530620463</v>
      </c>
      <c r="J14" s="96" t="s">
        <v>13</v>
      </c>
      <c r="K14" s="97"/>
    </row>
    <row r="15" spans="2:11" ht="15" customHeight="1" x14ac:dyDescent="0.2">
      <c r="B15" s="194" t="s">
        <v>163</v>
      </c>
      <c r="C15" s="112">
        <v>99095301</v>
      </c>
      <c r="D15" s="112">
        <v>151973609</v>
      </c>
      <c r="E15" s="112">
        <v>143318019</v>
      </c>
      <c r="F15" s="112">
        <v>140226873</v>
      </c>
      <c r="G15" s="112">
        <v>139494865</v>
      </c>
      <c r="H15" s="112">
        <v>139202468</v>
      </c>
      <c r="I15" s="112">
        <v>138756573</v>
      </c>
      <c r="J15" s="116" t="s">
        <v>107</v>
      </c>
      <c r="K15" s="97"/>
    </row>
    <row r="16" spans="2:11" ht="15" customHeight="1" x14ac:dyDescent="0.2">
      <c r="B16" s="194" t="s">
        <v>164</v>
      </c>
      <c r="C16" s="112">
        <v>99095301</v>
      </c>
      <c r="D16" s="112">
        <v>151973609</v>
      </c>
      <c r="E16" s="112">
        <v>143316801</v>
      </c>
      <c r="F16" s="112">
        <v>140225654</v>
      </c>
      <c r="G16" s="112">
        <v>139493647</v>
      </c>
      <c r="H16" s="112">
        <v>139201249</v>
      </c>
      <c r="I16" s="112">
        <v>138755354</v>
      </c>
      <c r="J16" s="116" t="s">
        <v>107</v>
      </c>
      <c r="K16" s="97"/>
    </row>
    <row r="17" spans="2:13" ht="15" customHeight="1" x14ac:dyDescent="0.2">
      <c r="B17" s="195" t="s">
        <v>165</v>
      </c>
      <c r="C17" s="196">
        <v>99095301</v>
      </c>
      <c r="D17" s="196">
        <v>151973609</v>
      </c>
      <c r="E17" s="196">
        <v>143316801</v>
      </c>
      <c r="F17" s="196">
        <v>140225654</v>
      </c>
      <c r="G17" s="196">
        <v>139493647</v>
      </c>
      <c r="H17" s="196">
        <v>139201249</v>
      </c>
      <c r="I17" s="196">
        <v>138755354</v>
      </c>
      <c r="J17" s="197" t="s">
        <v>107</v>
      </c>
      <c r="K17" s="97"/>
    </row>
    <row r="18" spans="2:13" ht="15" customHeight="1" x14ac:dyDescent="0.2">
      <c r="B18" s="102"/>
      <c r="C18" s="103"/>
      <c r="D18" s="103"/>
      <c r="E18" s="103"/>
      <c r="F18" s="103"/>
      <c r="G18" s="103"/>
      <c r="H18" s="103"/>
      <c r="I18" s="103"/>
      <c r="J18" s="104"/>
      <c r="K18" s="97"/>
    </row>
    <row r="19" spans="2:13" ht="13.5" customHeight="1" thickBot="1" x14ac:dyDescent="0.25">
      <c r="B19" s="166" t="s">
        <v>364</v>
      </c>
      <c r="C19" s="166" t="s">
        <v>385</v>
      </c>
      <c r="D19" s="166" t="s">
        <v>386</v>
      </c>
      <c r="E19" s="166" t="s">
        <v>387</v>
      </c>
      <c r="F19" s="166" t="s">
        <v>388</v>
      </c>
      <c r="G19" s="166" t="s">
        <v>16</v>
      </c>
      <c r="H19" s="169"/>
      <c r="I19" s="166"/>
      <c r="J19" s="166" t="s">
        <v>389</v>
      </c>
      <c r="K19" s="105"/>
      <c r="L19" s="106" t="s">
        <v>390</v>
      </c>
      <c r="M19" s="107">
        <v>3950</v>
      </c>
    </row>
    <row r="20" spans="2:13" ht="51" thickBot="1" x14ac:dyDescent="0.25">
      <c r="B20" s="167"/>
      <c r="C20" s="168"/>
      <c r="D20" s="168"/>
      <c r="E20" s="167"/>
      <c r="F20" s="167"/>
      <c r="G20" s="108" t="s">
        <v>391</v>
      </c>
      <c r="H20" s="109" t="s">
        <v>392</v>
      </c>
      <c r="I20" s="110" t="s">
        <v>393</v>
      </c>
      <c r="J20" s="167"/>
      <c r="K20" s="105"/>
      <c r="L20" s="111" t="s">
        <v>394</v>
      </c>
      <c r="M20" s="111" t="s">
        <v>216</v>
      </c>
    </row>
    <row r="21" spans="2:13" ht="16.5" customHeight="1" x14ac:dyDescent="0.2">
      <c r="B21" s="98" t="s">
        <v>166</v>
      </c>
      <c r="C21" s="112">
        <v>48387</v>
      </c>
      <c r="D21" s="112">
        <v>57756</v>
      </c>
      <c r="E21" s="112">
        <v>50611</v>
      </c>
      <c r="F21" s="112">
        <v>50474</v>
      </c>
      <c r="G21" s="113">
        <v>50474</v>
      </c>
      <c r="H21" s="114">
        <v>50474</v>
      </c>
      <c r="I21" s="115">
        <v>50474</v>
      </c>
      <c r="J21" s="205">
        <f>H21/D21</f>
        <v>0.87391786134773874</v>
      </c>
      <c r="K21" s="97"/>
      <c r="L21" s="127">
        <f>H21/12</f>
        <v>4206.166666666667</v>
      </c>
      <c r="M21" s="118" t="str">
        <f t="shared" ref="M21:M59" si="0">IF(L21&gt;4*$M$19,"Auditoria","-")</f>
        <v>-</v>
      </c>
    </row>
    <row r="22" spans="2:13" ht="16.5" customHeight="1" x14ac:dyDescent="0.2">
      <c r="B22" s="98" t="s">
        <v>167</v>
      </c>
      <c r="C22" s="119">
        <v>62000</v>
      </c>
      <c r="D22" s="119">
        <v>103993</v>
      </c>
      <c r="E22" s="119">
        <v>103992</v>
      </c>
      <c r="F22" s="119">
        <v>103992</v>
      </c>
      <c r="G22" s="120">
        <v>103992</v>
      </c>
      <c r="H22" s="121">
        <v>103992</v>
      </c>
      <c r="I22" s="122">
        <v>103992</v>
      </c>
      <c r="J22" s="205">
        <f t="shared" ref="J22:J59" si="1">H22/D22</f>
        <v>0.99999038396815165</v>
      </c>
      <c r="K22" s="124"/>
      <c r="L22" s="128">
        <f t="shared" ref="L22:L59" si="2">H22/12</f>
        <v>8666</v>
      </c>
      <c r="M22" s="96" t="str">
        <f t="shared" si="0"/>
        <v>-</v>
      </c>
    </row>
    <row r="23" spans="2:13" ht="16.5" customHeight="1" x14ac:dyDescent="0.2">
      <c r="B23" s="98" t="s">
        <v>168</v>
      </c>
      <c r="C23" s="119">
        <v>8000</v>
      </c>
      <c r="D23" s="119">
        <v>5394</v>
      </c>
      <c r="E23" s="119">
        <v>5394</v>
      </c>
      <c r="F23" s="119">
        <v>5394</v>
      </c>
      <c r="G23" s="120">
        <v>5394</v>
      </c>
      <c r="H23" s="121">
        <v>5394</v>
      </c>
      <c r="I23" s="122">
        <v>5394</v>
      </c>
      <c r="J23" s="205">
        <f t="shared" si="1"/>
        <v>1</v>
      </c>
      <c r="K23" s="124"/>
      <c r="L23" s="128">
        <f t="shared" si="2"/>
        <v>449.5</v>
      </c>
      <c r="M23" s="96" t="str">
        <f t="shared" si="0"/>
        <v>-</v>
      </c>
    </row>
    <row r="24" spans="2:13" ht="16.5" customHeight="1" x14ac:dyDescent="0.2">
      <c r="B24" s="98" t="s">
        <v>169</v>
      </c>
      <c r="C24" s="119">
        <v>71000</v>
      </c>
      <c r="D24" s="119">
        <v>62088</v>
      </c>
      <c r="E24" s="119">
        <v>21640</v>
      </c>
      <c r="F24" s="119">
        <v>21640</v>
      </c>
      <c r="G24" s="120">
        <v>21640</v>
      </c>
      <c r="H24" s="121">
        <v>21640</v>
      </c>
      <c r="I24" s="122">
        <v>21640</v>
      </c>
      <c r="J24" s="205">
        <f t="shared" si="1"/>
        <v>0.348537559592836</v>
      </c>
      <c r="K24" s="124"/>
      <c r="L24" s="128">
        <f t="shared" si="2"/>
        <v>1803.3333333333333</v>
      </c>
      <c r="M24" s="96" t="str">
        <f t="shared" si="0"/>
        <v>-</v>
      </c>
    </row>
    <row r="25" spans="2:13" ht="16.5" customHeight="1" x14ac:dyDescent="0.2">
      <c r="B25" s="98" t="s">
        <v>170</v>
      </c>
      <c r="C25" s="119">
        <v>14000</v>
      </c>
      <c r="D25" s="119">
        <v>19407</v>
      </c>
      <c r="E25" s="119">
        <v>15406</v>
      </c>
      <c r="F25" s="119">
        <v>15406</v>
      </c>
      <c r="G25" s="120">
        <v>15406</v>
      </c>
      <c r="H25" s="121">
        <v>15406</v>
      </c>
      <c r="I25" s="122">
        <v>15406</v>
      </c>
      <c r="J25" s="205">
        <f t="shared" si="1"/>
        <v>0.79383727520997582</v>
      </c>
      <c r="K25" s="124"/>
      <c r="L25" s="128">
        <f t="shared" si="2"/>
        <v>1283.8333333333333</v>
      </c>
      <c r="M25" s="96" t="str">
        <f t="shared" si="0"/>
        <v>-</v>
      </c>
    </row>
    <row r="26" spans="2:13" x14ac:dyDescent="0.2">
      <c r="B26" s="98" t="s">
        <v>171</v>
      </c>
      <c r="C26" s="119">
        <v>20000</v>
      </c>
      <c r="D26" s="119">
        <v>24742</v>
      </c>
      <c r="E26" s="119">
        <v>18909</v>
      </c>
      <c r="F26" s="119">
        <v>18769</v>
      </c>
      <c r="G26" s="120">
        <v>18769</v>
      </c>
      <c r="H26" s="121">
        <v>18769</v>
      </c>
      <c r="I26" s="122">
        <v>18769</v>
      </c>
      <c r="J26" s="205">
        <f t="shared" si="1"/>
        <v>0.75858863471020932</v>
      </c>
      <c r="K26" s="124"/>
      <c r="L26" s="128">
        <f t="shared" si="2"/>
        <v>1564.0833333333333</v>
      </c>
      <c r="M26" s="96" t="str">
        <f t="shared" si="0"/>
        <v>-</v>
      </c>
    </row>
    <row r="27" spans="2:13" ht="16.5" customHeight="1" x14ac:dyDescent="0.2">
      <c r="B27" s="98" t="s">
        <v>172</v>
      </c>
      <c r="C27" s="119">
        <v>48152</v>
      </c>
      <c r="D27" s="119">
        <v>89842</v>
      </c>
      <c r="E27" s="119">
        <v>64840</v>
      </c>
      <c r="F27" s="119">
        <v>64840</v>
      </c>
      <c r="G27" s="120">
        <v>64840</v>
      </c>
      <c r="H27" s="121">
        <v>64840</v>
      </c>
      <c r="I27" s="122">
        <v>64840</v>
      </c>
      <c r="J27" s="205">
        <f t="shared" si="1"/>
        <v>0.72171144898822381</v>
      </c>
      <c r="K27" s="124"/>
      <c r="L27" s="128">
        <f t="shared" si="2"/>
        <v>5403.333333333333</v>
      </c>
      <c r="M27" s="96" t="str">
        <f t="shared" si="0"/>
        <v>-</v>
      </c>
    </row>
    <row r="28" spans="2:13" ht="16.5" customHeight="1" x14ac:dyDescent="0.2">
      <c r="B28" s="98" t="s">
        <v>173</v>
      </c>
      <c r="C28" s="119">
        <v>162247</v>
      </c>
      <c r="D28" s="119">
        <v>245595</v>
      </c>
      <c r="E28" s="119">
        <v>232741</v>
      </c>
      <c r="F28" s="119">
        <v>227234</v>
      </c>
      <c r="G28" s="120">
        <v>227234</v>
      </c>
      <c r="H28" s="121">
        <v>227234</v>
      </c>
      <c r="I28" s="122">
        <v>227234</v>
      </c>
      <c r="J28" s="205">
        <f t="shared" si="1"/>
        <v>0.92523870599971503</v>
      </c>
      <c r="K28" s="124"/>
      <c r="L28" s="128">
        <f t="shared" si="2"/>
        <v>18936.166666666668</v>
      </c>
      <c r="M28" s="96" t="str">
        <f t="shared" si="0"/>
        <v>Auditoria</v>
      </c>
    </row>
    <row r="29" spans="2:13" ht="16.5" customHeight="1" x14ac:dyDescent="0.2">
      <c r="B29" s="98" t="s">
        <v>174</v>
      </c>
      <c r="C29" s="119">
        <v>14400</v>
      </c>
      <c r="D29" s="119">
        <v>15823</v>
      </c>
      <c r="E29" s="119">
        <v>15823</v>
      </c>
      <c r="F29" s="119">
        <v>15823</v>
      </c>
      <c r="G29" s="120">
        <v>15823</v>
      </c>
      <c r="H29" s="121">
        <v>15823</v>
      </c>
      <c r="I29" s="122">
        <v>15823</v>
      </c>
      <c r="J29" s="205">
        <f t="shared" si="1"/>
        <v>1</v>
      </c>
      <c r="K29" s="124"/>
      <c r="L29" s="128">
        <f t="shared" si="2"/>
        <v>1318.5833333333333</v>
      </c>
      <c r="M29" s="96" t="str">
        <f t="shared" si="0"/>
        <v>-</v>
      </c>
    </row>
    <row r="30" spans="2:13" ht="16.5" customHeight="1" x14ac:dyDescent="0.2">
      <c r="B30" s="98" t="s">
        <v>175</v>
      </c>
      <c r="C30" s="119">
        <v>5960</v>
      </c>
      <c r="D30" s="119">
        <v>7390</v>
      </c>
      <c r="E30" s="119">
        <v>7388</v>
      </c>
      <c r="F30" s="119">
        <v>7388</v>
      </c>
      <c r="G30" s="120">
        <v>7388</v>
      </c>
      <c r="H30" s="121">
        <v>7388</v>
      </c>
      <c r="I30" s="122">
        <v>7388</v>
      </c>
      <c r="J30" s="205">
        <f t="shared" si="1"/>
        <v>0.99972936400541268</v>
      </c>
      <c r="K30" s="124"/>
      <c r="L30" s="128">
        <f t="shared" si="2"/>
        <v>615.66666666666663</v>
      </c>
      <c r="M30" s="96" t="str">
        <f t="shared" si="0"/>
        <v>-</v>
      </c>
    </row>
    <row r="31" spans="2:13" ht="16.5" customHeight="1" x14ac:dyDescent="0.2">
      <c r="B31" s="98" t="s">
        <v>176</v>
      </c>
      <c r="C31" s="119">
        <v>12000</v>
      </c>
      <c r="D31" s="119">
        <v>25200</v>
      </c>
      <c r="E31" s="119">
        <v>17567</v>
      </c>
      <c r="F31" s="119">
        <v>17567</v>
      </c>
      <c r="G31" s="120">
        <v>17567</v>
      </c>
      <c r="H31" s="121">
        <v>17567</v>
      </c>
      <c r="I31" s="122">
        <v>17567</v>
      </c>
      <c r="J31" s="205">
        <f t="shared" si="1"/>
        <v>0.69710317460317461</v>
      </c>
      <c r="K31" s="124"/>
      <c r="L31" s="128">
        <f t="shared" si="2"/>
        <v>1463.9166666666667</v>
      </c>
      <c r="M31" s="96" t="str">
        <f t="shared" si="0"/>
        <v>-</v>
      </c>
    </row>
    <row r="32" spans="2:13" ht="16.5" customHeight="1" x14ac:dyDescent="0.2">
      <c r="B32" s="98" t="s">
        <v>177</v>
      </c>
      <c r="C32" s="119">
        <v>28000</v>
      </c>
      <c r="D32" s="119">
        <v>32382</v>
      </c>
      <c r="E32" s="119">
        <v>29077</v>
      </c>
      <c r="F32" s="119">
        <v>29077</v>
      </c>
      <c r="G32" s="120">
        <v>29077</v>
      </c>
      <c r="H32" s="121">
        <v>29077</v>
      </c>
      <c r="I32" s="122">
        <v>29077</v>
      </c>
      <c r="J32" s="205">
        <f t="shared" si="1"/>
        <v>0.89793712556358474</v>
      </c>
      <c r="K32" s="124"/>
      <c r="L32" s="128">
        <f t="shared" si="2"/>
        <v>2423.0833333333335</v>
      </c>
      <c r="M32" s="96" t="str">
        <f t="shared" si="0"/>
        <v>-</v>
      </c>
    </row>
    <row r="33" spans="2:13" ht="16.5" customHeight="1" x14ac:dyDescent="0.2">
      <c r="B33" s="98" t="s">
        <v>178</v>
      </c>
      <c r="C33" s="119">
        <v>60200</v>
      </c>
      <c r="D33" s="119">
        <v>80659</v>
      </c>
      <c r="E33" s="119">
        <v>77023</v>
      </c>
      <c r="F33" s="119">
        <v>77023</v>
      </c>
      <c r="G33" s="120">
        <v>77023</v>
      </c>
      <c r="H33" s="121">
        <v>77023</v>
      </c>
      <c r="I33" s="122">
        <v>77023</v>
      </c>
      <c r="J33" s="205">
        <f t="shared" si="1"/>
        <v>0.95492133549882841</v>
      </c>
      <c r="K33" s="124"/>
      <c r="L33" s="128">
        <f t="shared" si="2"/>
        <v>6418.583333333333</v>
      </c>
      <c r="M33" s="96" t="str">
        <f t="shared" si="0"/>
        <v>-</v>
      </c>
    </row>
    <row r="34" spans="2:13" ht="16.5" customHeight="1" x14ac:dyDescent="0.2">
      <c r="B34" s="98" t="s">
        <v>179</v>
      </c>
      <c r="C34" s="119">
        <v>43578</v>
      </c>
      <c r="D34" s="119">
        <v>23328</v>
      </c>
      <c r="E34" s="119">
        <v>23080</v>
      </c>
      <c r="F34" s="119">
        <v>22311</v>
      </c>
      <c r="G34" s="120">
        <v>22311</v>
      </c>
      <c r="H34" s="121">
        <v>22311</v>
      </c>
      <c r="I34" s="122">
        <v>22311</v>
      </c>
      <c r="J34" s="205">
        <f t="shared" si="1"/>
        <v>0.95640432098765427</v>
      </c>
      <c r="K34" s="124"/>
      <c r="L34" s="128">
        <f t="shared" si="2"/>
        <v>1859.25</v>
      </c>
      <c r="M34" s="96" t="str">
        <f t="shared" si="0"/>
        <v>-</v>
      </c>
    </row>
    <row r="35" spans="2:13" ht="16.5" customHeight="1" x14ac:dyDescent="0.2">
      <c r="B35" s="98" t="s">
        <v>180</v>
      </c>
      <c r="C35" s="119">
        <v>25000</v>
      </c>
      <c r="D35" s="119">
        <v>150974</v>
      </c>
      <c r="E35" s="119">
        <v>148311</v>
      </c>
      <c r="F35" s="119">
        <v>148045</v>
      </c>
      <c r="G35" s="120">
        <v>148045</v>
      </c>
      <c r="H35" s="121">
        <v>148045</v>
      </c>
      <c r="I35" s="122">
        <v>148045</v>
      </c>
      <c r="J35" s="205">
        <f t="shared" si="1"/>
        <v>0.9805993084902036</v>
      </c>
      <c r="K35" s="124"/>
      <c r="L35" s="128">
        <f t="shared" si="2"/>
        <v>12337.083333333334</v>
      </c>
      <c r="M35" s="96" t="str">
        <f t="shared" si="0"/>
        <v>-</v>
      </c>
    </row>
    <row r="36" spans="2:13" ht="16.5" customHeight="1" x14ac:dyDescent="0.2">
      <c r="B36" s="98" t="s">
        <v>181</v>
      </c>
      <c r="C36" s="119">
        <v>10000</v>
      </c>
      <c r="D36" s="119">
        <v>18740</v>
      </c>
      <c r="E36" s="119">
        <v>17015</v>
      </c>
      <c r="F36" s="119">
        <v>17015</v>
      </c>
      <c r="G36" s="120">
        <v>17015</v>
      </c>
      <c r="H36" s="121">
        <v>17015</v>
      </c>
      <c r="I36" s="122">
        <v>17015</v>
      </c>
      <c r="J36" s="205">
        <f t="shared" si="1"/>
        <v>0.90795090715048021</v>
      </c>
      <c r="K36" s="124"/>
      <c r="L36" s="128">
        <f t="shared" si="2"/>
        <v>1417.9166666666667</v>
      </c>
      <c r="M36" s="96" t="str">
        <f t="shared" si="0"/>
        <v>-</v>
      </c>
    </row>
    <row r="37" spans="2:13" ht="16.5" customHeight="1" x14ac:dyDescent="0.2">
      <c r="B37" s="98" t="s">
        <v>182</v>
      </c>
      <c r="C37" s="119">
        <v>80000</v>
      </c>
      <c r="D37" s="119">
        <v>137471</v>
      </c>
      <c r="E37" s="119">
        <v>126200</v>
      </c>
      <c r="F37" s="119">
        <v>123657</v>
      </c>
      <c r="G37" s="120">
        <v>123657</v>
      </c>
      <c r="H37" s="121">
        <v>123657</v>
      </c>
      <c r="I37" s="122">
        <v>123657</v>
      </c>
      <c r="J37" s="205">
        <f t="shared" si="1"/>
        <v>0.8995133519069477</v>
      </c>
      <c r="K37" s="124"/>
      <c r="L37" s="128">
        <f t="shared" si="2"/>
        <v>10304.75</v>
      </c>
      <c r="M37" s="96" t="str">
        <f t="shared" si="0"/>
        <v>-</v>
      </c>
    </row>
    <row r="38" spans="2:13" ht="16.5" customHeight="1" x14ac:dyDescent="0.2">
      <c r="B38" s="98" t="s">
        <v>183</v>
      </c>
      <c r="C38" s="119">
        <v>119705</v>
      </c>
      <c r="D38" s="119">
        <v>242680</v>
      </c>
      <c r="E38" s="119">
        <v>236106</v>
      </c>
      <c r="F38" s="119">
        <v>236106</v>
      </c>
      <c r="G38" s="120">
        <v>236106</v>
      </c>
      <c r="H38" s="121">
        <v>236106</v>
      </c>
      <c r="I38" s="122">
        <v>236106</v>
      </c>
      <c r="J38" s="205">
        <f t="shared" si="1"/>
        <v>0.97291082907532556</v>
      </c>
      <c r="K38" s="124"/>
      <c r="L38" s="128">
        <f t="shared" si="2"/>
        <v>19675.5</v>
      </c>
      <c r="M38" s="96" t="str">
        <f t="shared" si="0"/>
        <v>Auditoria</v>
      </c>
    </row>
    <row r="39" spans="2:13" ht="16.5" customHeight="1" x14ac:dyDescent="0.2">
      <c r="B39" s="98" t="s">
        <v>185</v>
      </c>
      <c r="C39" s="119">
        <v>105600</v>
      </c>
      <c r="D39" s="119">
        <v>189230</v>
      </c>
      <c r="E39" s="119">
        <v>189230</v>
      </c>
      <c r="F39" s="119">
        <v>188708</v>
      </c>
      <c r="G39" s="120">
        <v>188708</v>
      </c>
      <c r="H39" s="121">
        <v>188708</v>
      </c>
      <c r="I39" s="122">
        <v>188708</v>
      </c>
      <c r="J39" s="205">
        <f t="shared" si="1"/>
        <v>0.99724145220102522</v>
      </c>
      <c r="K39" s="124"/>
      <c r="L39" s="128">
        <f t="shared" si="2"/>
        <v>15725.666666666666</v>
      </c>
      <c r="M39" s="96" t="str">
        <f t="shared" si="0"/>
        <v>-</v>
      </c>
    </row>
    <row r="40" spans="2:13" ht="16.5" customHeight="1" x14ac:dyDescent="0.2">
      <c r="B40" s="98" t="s">
        <v>186</v>
      </c>
      <c r="C40" s="119">
        <v>17000</v>
      </c>
      <c r="D40" s="119">
        <v>14000</v>
      </c>
      <c r="E40" s="119">
        <v>10409</v>
      </c>
      <c r="F40" s="119">
        <v>10409</v>
      </c>
      <c r="G40" s="120">
        <v>10409</v>
      </c>
      <c r="H40" s="121">
        <v>10409</v>
      </c>
      <c r="I40" s="122">
        <v>10409</v>
      </c>
      <c r="J40" s="205">
        <f t="shared" si="1"/>
        <v>0.74350000000000005</v>
      </c>
      <c r="K40" s="124"/>
      <c r="L40" s="128">
        <f t="shared" si="2"/>
        <v>867.41666666666663</v>
      </c>
      <c r="M40" s="96" t="str">
        <f t="shared" si="0"/>
        <v>-</v>
      </c>
    </row>
    <row r="41" spans="2:13" ht="16.5" customHeight="1" x14ac:dyDescent="0.2">
      <c r="B41" s="98" t="s">
        <v>187</v>
      </c>
      <c r="C41" s="119">
        <v>70000</v>
      </c>
      <c r="D41" s="119">
        <v>323241</v>
      </c>
      <c r="E41" s="119">
        <v>297240</v>
      </c>
      <c r="F41" s="119">
        <v>292901</v>
      </c>
      <c r="G41" s="120">
        <v>292901</v>
      </c>
      <c r="H41" s="121">
        <v>292901</v>
      </c>
      <c r="I41" s="122">
        <v>292901</v>
      </c>
      <c r="J41" s="205">
        <f t="shared" si="1"/>
        <v>0.90613814460418074</v>
      </c>
      <c r="K41" s="124"/>
      <c r="L41" s="128">
        <f t="shared" si="2"/>
        <v>24408.416666666668</v>
      </c>
      <c r="M41" s="96" t="str">
        <f t="shared" si="0"/>
        <v>Auditoria</v>
      </c>
    </row>
    <row r="42" spans="2:13" ht="16.5" customHeight="1" x14ac:dyDescent="0.2">
      <c r="B42" s="98" t="s">
        <v>188</v>
      </c>
      <c r="C42" s="119">
        <v>42000</v>
      </c>
      <c r="D42" s="119">
        <v>72000</v>
      </c>
      <c r="E42" s="119">
        <v>69242</v>
      </c>
      <c r="F42" s="119">
        <v>69242</v>
      </c>
      <c r="G42" s="120">
        <v>69242</v>
      </c>
      <c r="H42" s="121">
        <v>69242</v>
      </c>
      <c r="I42" s="122">
        <v>69242</v>
      </c>
      <c r="J42" s="205">
        <f t="shared" si="1"/>
        <v>0.96169444444444441</v>
      </c>
      <c r="K42" s="124"/>
      <c r="L42" s="128">
        <f t="shared" si="2"/>
        <v>5770.166666666667</v>
      </c>
      <c r="M42" s="96" t="str">
        <f t="shared" si="0"/>
        <v>-</v>
      </c>
    </row>
    <row r="43" spans="2:13" ht="16.5" customHeight="1" x14ac:dyDescent="0.2">
      <c r="B43" s="98" t="s">
        <v>189</v>
      </c>
      <c r="C43" s="119">
        <v>24000</v>
      </c>
      <c r="D43" s="119">
        <v>36584</v>
      </c>
      <c r="E43" s="119">
        <v>36583</v>
      </c>
      <c r="F43" s="119">
        <v>36583</v>
      </c>
      <c r="G43" s="120">
        <v>36583</v>
      </c>
      <c r="H43" s="121">
        <v>36583</v>
      </c>
      <c r="I43" s="122">
        <v>36583</v>
      </c>
      <c r="J43" s="205">
        <f t="shared" si="1"/>
        <v>0.99997266564618414</v>
      </c>
      <c r="K43" s="124"/>
      <c r="L43" s="128">
        <f t="shared" si="2"/>
        <v>3048.5833333333335</v>
      </c>
      <c r="M43" s="96" t="str">
        <f t="shared" si="0"/>
        <v>-</v>
      </c>
    </row>
    <row r="44" spans="2:13" ht="16.5" customHeight="1" x14ac:dyDescent="0.2">
      <c r="B44" s="98" t="s">
        <v>190</v>
      </c>
      <c r="C44" s="119">
        <v>695950</v>
      </c>
      <c r="D44" s="119">
        <v>1315088</v>
      </c>
      <c r="E44" s="119">
        <v>1178029</v>
      </c>
      <c r="F44" s="119">
        <v>1178029</v>
      </c>
      <c r="G44" s="120">
        <v>1178029</v>
      </c>
      <c r="H44" s="121">
        <v>1178029</v>
      </c>
      <c r="I44" s="122">
        <v>1178029</v>
      </c>
      <c r="J44" s="205">
        <f t="shared" si="1"/>
        <v>0.89577959801929607</v>
      </c>
      <c r="K44" s="124"/>
      <c r="L44" s="128">
        <f t="shared" si="2"/>
        <v>98169.083333333328</v>
      </c>
      <c r="M44" s="96" t="str">
        <f t="shared" si="0"/>
        <v>Auditoria</v>
      </c>
    </row>
    <row r="45" spans="2:13" ht="16.5" customHeight="1" x14ac:dyDescent="0.2">
      <c r="B45" s="98" t="s">
        <v>191</v>
      </c>
      <c r="C45" s="119">
        <v>16000</v>
      </c>
      <c r="D45" s="119">
        <v>20012</v>
      </c>
      <c r="E45" s="119">
        <v>20011</v>
      </c>
      <c r="F45" s="119">
        <v>20011</v>
      </c>
      <c r="G45" s="120">
        <v>20011</v>
      </c>
      <c r="H45" s="121">
        <v>20011</v>
      </c>
      <c r="I45" s="122">
        <v>20011</v>
      </c>
      <c r="J45" s="205">
        <f t="shared" si="1"/>
        <v>0.99995002998201077</v>
      </c>
      <c r="K45" s="124"/>
      <c r="L45" s="128">
        <f t="shared" si="2"/>
        <v>1667.5833333333333</v>
      </c>
      <c r="M45" s="96" t="str">
        <f t="shared" si="0"/>
        <v>-</v>
      </c>
    </row>
    <row r="46" spans="2:13" ht="16.5" customHeight="1" x14ac:dyDescent="0.2">
      <c r="B46" s="98" t="s">
        <v>192</v>
      </c>
      <c r="C46" s="119">
        <v>80596</v>
      </c>
      <c r="D46" s="119">
        <v>105251</v>
      </c>
      <c r="E46" s="119">
        <v>104143</v>
      </c>
      <c r="F46" s="119">
        <v>103984</v>
      </c>
      <c r="G46" s="120">
        <v>103984</v>
      </c>
      <c r="H46" s="121">
        <v>103984</v>
      </c>
      <c r="I46" s="122">
        <v>103984</v>
      </c>
      <c r="J46" s="205">
        <f t="shared" si="1"/>
        <v>0.98796210962366149</v>
      </c>
      <c r="K46" s="124"/>
      <c r="L46" s="128">
        <f t="shared" si="2"/>
        <v>8665.3333333333339</v>
      </c>
      <c r="M46" s="96" t="str">
        <f t="shared" si="0"/>
        <v>-</v>
      </c>
    </row>
    <row r="47" spans="2:13" ht="16.5" customHeight="1" x14ac:dyDescent="0.2">
      <c r="B47" s="98" t="s">
        <v>194</v>
      </c>
      <c r="C47" s="119">
        <v>269549</v>
      </c>
      <c r="D47" s="119">
        <v>302187</v>
      </c>
      <c r="E47" s="119">
        <v>237452</v>
      </c>
      <c r="F47" s="119">
        <v>237119</v>
      </c>
      <c r="G47" s="120">
        <v>237119</v>
      </c>
      <c r="H47" s="121">
        <v>237119</v>
      </c>
      <c r="I47" s="122">
        <v>237119</v>
      </c>
      <c r="J47" s="205">
        <f t="shared" si="1"/>
        <v>0.78467637588645445</v>
      </c>
      <c r="K47" s="124"/>
      <c r="L47" s="128">
        <f t="shared" si="2"/>
        <v>19759.916666666668</v>
      </c>
      <c r="M47" s="96" t="str">
        <f t="shared" si="0"/>
        <v>Auditoria</v>
      </c>
    </row>
    <row r="48" spans="2:13" ht="16.5" customHeight="1" x14ac:dyDescent="0.2">
      <c r="B48" s="98" t="s">
        <v>195</v>
      </c>
      <c r="C48" s="119">
        <v>150000</v>
      </c>
      <c r="D48" s="119">
        <v>268573</v>
      </c>
      <c r="E48" s="119">
        <v>249468</v>
      </c>
      <c r="F48" s="119">
        <v>249468</v>
      </c>
      <c r="G48" s="120">
        <v>249468</v>
      </c>
      <c r="H48" s="121">
        <v>249468</v>
      </c>
      <c r="I48" s="122">
        <v>249468</v>
      </c>
      <c r="J48" s="205">
        <f t="shared" si="1"/>
        <v>0.92886477791885258</v>
      </c>
      <c r="K48" s="124"/>
      <c r="L48" s="128">
        <f t="shared" si="2"/>
        <v>20789</v>
      </c>
      <c r="M48" s="96" t="str">
        <f t="shared" si="0"/>
        <v>Auditoria</v>
      </c>
    </row>
    <row r="49" spans="2:13" ht="16.5" customHeight="1" x14ac:dyDescent="0.2">
      <c r="B49" s="98" t="s">
        <v>196</v>
      </c>
      <c r="C49" s="119">
        <v>16500</v>
      </c>
      <c r="D49" s="119">
        <v>30362</v>
      </c>
      <c r="E49" s="119">
        <v>23705</v>
      </c>
      <c r="F49" s="119">
        <v>23705</v>
      </c>
      <c r="G49" s="120">
        <v>23705</v>
      </c>
      <c r="H49" s="121">
        <v>23705</v>
      </c>
      <c r="I49" s="122">
        <v>23705</v>
      </c>
      <c r="J49" s="205">
        <f t="shared" si="1"/>
        <v>0.78074566892826558</v>
      </c>
      <c r="K49" s="124"/>
      <c r="L49" s="128">
        <f t="shared" si="2"/>
        <v>1975.4166666666667</v>
      </c>
      <c r="M49" s="96" t="str">
        <f t="shared" si="0"/>
        <v>-</v>
      </c>
    </row>
    <row r="50" spans="2:13" ht="16.5" customHeight="1" x14ac:dyDescent="0.2">
      <c r="B50" s="98" t="s">
        <v>197</v>
      </c>
      <c r="C50" s="119">
        <v>65000</v>
      </c>
      <c r="D50" s="119">
        <v>57020</v>
      </c>
      <c r="E50" s="119">
        <v>57019</v>
      </c>
      <c r="F50" s="119">
        <v>57019</v>
      </c>
      <c r="G50" s="120">
        <v>57019</v>
      </c>
      <c r="H50" s="121">
        <v>57019</v>
      </c>
      <c r="I50" s="122">
        <v>57019</v>
      </c>
      <c r="J50" s="205">
        <f t="shared" si="1"/>
        <v>0.99998246229393195</v>
      </c>
      <c r="K50" s="124"/>
      <c r="L50" s="128">
        <f t="shared" si="2"/>
        <v>4751.583333333333</v>
      </c>
      <c r="M50" s="96" t="str">
        <f t="shared" si="0"/>
        <v>-</v>
      </c>
    </row>
    <row r="51" spans="2:13" ht="16.5" customHeight="1" x14ac:dyDescent="0.2">
      <c r="B51" s="98" t="s">
        <v>198</v>
      </c>
      <c r="C51" s="119">
        <v>46000</v>
      </c>
      <c r="D51" s="119">
        <v>44628</v>
      </c>
      <c r="E51" s="119">
        <v>44626</v>
      </c>
      <c r="F51" s="119">
        <v>44626</v>
      </c>
      <c r="G51" s="120">
        <v>44571</v>
      </c>
      <c r="H51" s="121">
        <v>44571</v>
      </c>
      <c r="I51" s="122">
        <v>44571</v>
      </c>
      <c r="J51" s="205">
        <f t="shared" si="1"/>
        <v>0.9987227749394999</v>
      </c>
      <c r="K51" s="124"/>
      <c r="L51" s="128">
        <f t="shared" si="2"/>
        <v>3714.25</v>
      </c>
      <c r="M51" s="96" t="str">
        <f t="shared" si="0"/>
        <v>-</v>
      </c>
    </row>
    <row r="52" spans="2:13" ht="16.5" customHeight="1" x14ac:dyDescent="0.2">
      <c r="B52" s="98" t="s">
        <v>199</v>
      </c>
      <c r="C52" s="119">
        <v>15000</v>
      </c>
      <c r="D52" s="119">
        <v>73904</v>
      </c>
      <c r="E52" s="119">
        <v>68860</v>
      </c>
      <c r="F52" s="119">
        <v>68860</v>
      </c>
      <c r="G52" s="120">
        <v>68747</v>
      </c>
      <c r="H52" s="121">
        <v>68747</v>
      </c>
      <c r="I52" s="122">
        <v>68747</v>
      </c>
      <c r="J52" s="205">
        <f t="shared" si="1"/>
        <v>0.93022028577614202</v>
      </c>
      <c r="K52" s="124"/>
      <c r="L52" s="128">
        <f t="shared" si="2"/>
        <v>5728.916666666667</v>
      </c>
      <c r="M52" s="96" t="str">
        <f t="shared" si="0"/>
        <v>-</v>
      </c>
    </row>
    <row r="53" spans="2:13" ht="16.5" customHeight="1" x14ac:dyDescent="0.2">
      <c r="B53" s="98" t="s">
        <v>200</v>
      </c>
      <c r="C53" s="119">
        <v>16460</v>
      </c>
      <c r="D53" s="119">
        <v>18822</v>
      </c>
      <c r="E53" s="119">
        <v>18822</v>
      </c>
      <c r="F53" s="119">
        <v>18822</v>
      </c>
      <c r="G53" s="120">
        <v>18822</v>
      </c>
      <c r="H53" s="121">
        <v>18822</v>
      </c>
      <c r="I53" s="122">
        <v>18822</v>
      </c>
      <c r="J53" s="205">
        <f t="shared" si="1"/>
        <v>1</v>
      </c>
      <c r="K53" s="124"/>
      <c r="L53" s="128">
        <f t="shared" si="2"/>
        <v>1568.5</v>
      </c>
      <c r="M53" s="96" t="str">
        <f t="shared" si="0"/>
        <v>-</v>
      </c>
    </row>
    <row r="54" spans="2:13" ht="16.5" customHeight="1" x14ac:dyDescent="0.2">
      <c r="B54" s="98" t="s">
        <v>201</v>
      </c>
      <c r="C54" s="119">
        <v>461760</v>
      </c>
      <c r="D54" s="119">
        <v>523563</v>
      </c>
      <c r="E54" s="119">
        <v>523117</v>
      </c>
      <c r="F54" s="119">
        <v>520865</v>
      </c>
      <c r="G54" s="120">
        <v>520865</v>
      </c>
      <c r="H54" s="121">
        <v>520865</v>
      </c>
      <c r="I54" s="122">
        <v>520865</v>
      </c>
      <c r="J54" s="205">
        <f t="shared" si="1"/>
        <v>0.99484684746630303</v>
      </c>
      <c r="K54" s="124"/>
      <c r="L54" s="128">
        <f t="shared" si="2"/>
        <v>43405.416666666664</v>
      </c>
      <c r="M54" s="96" t="str">
        <f t="shared" si="0"/>
        <v>Auditoria</v>
      </c>
    </row>
    <row r="55" spans="2:13" ht="16.5" customHeight="1" x14ac:dyDescent="0.2">
      <c r="B55" s="98" t="s">
        <v>202</v>
      </c>
      <c r="C55" s="119">
        <v>95000</v>
      </c>
      <c r="D55" s="119">
        <v>232437</v>
      </c>
      <c r="E55" s="119">
        <v>179188</v>
      </c>
      <c r="F55" s="119">
        <v>179188</v>
      </c>
      <c r="G55" s="120">
        <v>140670</v>
      </c>
      <c r="H55" s="121">
        <v>140670</v>
      </c>
      <c r="I55" s="122">
        <v>140670</v>
      </c>
      <c r="J55" s="205">
        <f t="shared" si="1"/>
        <v>0.60519624672491901</v>
      </c>
      <c r="K55" s="124"/>
      <c r="L55" s="128">
        <f t="shared" si="2"/>
        <v>11722.5</v>
      </c>
      <c r="M55" s="96" t="str">
        <f t="shared" si="0"/>
        <v>-</v>
      </c>
    </row>
    <row r="56" spans="2:13" ht="16.5" customHeight="1" x14ac:dyDescent="0.2">
      <c r="B56" s="98" t="s">
        <v>203</v>
      </c>
      <c r="C56" s="119">
        <v>25200</v>
      </c>
      <c r="D56" s="119">
        <v>37660</v>
      </c>
      <c r="E56" s="119">
        <v>33047</v>
      </c>
      <c r="F56" s="119">
        <v>33047</v>
      </c>
      <c r="G56" s="120">
        <v>33047</v>
      </c>
      <c r="H56" s="121">
        <v>33047</v>
      </c>
      <c r="I56" s="122">
        <v>33047</v>
      </c>
      <c r="J56" s="205">
        <f t="shared" si="1"/>
        <v>0.8775092936802974</v>
      </c>
      <c r="K56" s="124"/>
      <c r="L56" s="128">
        <f t="shared" si="2"/>
        <v>2753.9166666666665</v>
      </c>
      <c r="M56" s="96" t="str">
        <f t="shared" si="0"/>
        <v>-</v>
      </c>
    </row>
    <row r="57" spans="2:13" ht="16.5" customHeight="1" x14ac:dyDescent="0.2">
      <c r="B57" s="98" t="s">
        <v>204</v>
      </c>
      <c r="C57" s="119">
        <v>65000</v>
      </c>
      <c r="D57" s="119">
        <v>70900</v>
      </c>
      <c r="E57" s="119">
        <v>67989</v>
      </c>
      <c r="F57" s="119">
        <v>67989</v>
      </c>
      <c r="G57" s="120">
        <v>67989</v>
      </c>
      <c r="H57" s="121">
        <v>67989</v>
      </c>
      <c r="I57" s="122">
        <v>67989</v>
      </c>
      <c r="J57" s="205">
        <f t="shared" si="1"/>
        <v>0.95894217207334276</v>
      </c>
      <c r="K57" s="124"/>
      <c r="L57" s="128">
        <f t="shared" si="2"/>
        <v>5665.75</v>
      </c>
      <c r="M57" s="96" t="str">
        <f t="shared" si="0"/>
        <v>-</v>
      </c>
    </row>
    <row r="58" spans="2:13" ht="16.5" customHeight="1" x14ac:dyDescent="0.2">
      <c r="B58" s="98" t="s">
        <v>205</v>
      </c>
      <c r="C58" s="119">
        <v>103164</v>
      </c>
      <c r="D58" s="119">
        <v>83705</v>
      </c>
      <c r="E58" s="119">
        <v>48482</v>
      </c>
      <c r="F58" s="119">
        <v>48482</v>
      </c>
      <c r="G58" s="120">
        <v>48482</v>
      </c>
      <c r="H58" s="121">
        <v>48476</v>
      </c>
      <c r="I58" s="122">
        <v>48476</v>
      </c>
      <c r="J58" s="205">
        <f t="shared" si="1"/>
        <v>0.57912908428409293</v>
      </c>
      <c r="K58" s="124"/>
      <c r="L58" s="128">
        <f t="shared" si="2"/>
        <v>4039.6666666666665</v>
      </c>
      <c r="M58" s="96" t="str">
        <f t="shared" si="0"/>
        <v>-</v>
      </c>
    </row>
    <row r="59" spans="2:13" ht="16.5" customHeight="1" thickBot="1" x14ac:dyDescent="0.25">
      <c r="B59" s="98" t="s">
        <v>206</v>
      </c>
      <c r="C59" s="119">
        <v>20000</v>
      </c>
      <c r="D59" s="119">
        <v>5844</v>
      </c>
      <c r="E59" s="119">
        <v>5844</v>
      </c>
      <c r="F59" s="119">
        <v>5844</v>
      </c>
      <c r="G59" s="120">
        <v>5844</v>
      </c>
      <c r="H59" s="125">
        <v>5844</v>
      </c>
      <c r="I59" s="122">
        <v>5844</v>
      </c>
      <c r="J59" s="205">
        <f t="shared" si="1"/>
        <v>1</v>
      </c>
      <c r="K59" s="124"/>
      <c r="L59" s="128">
        <f t="shared" si="2"/>
        <v>487</v>
      </c>
      <c r="M59" s="96" t="str">
        <f t="shared" si="0"/>
        <v>-</v>
      </c>
    </row>
    <row r="60" spans="2:13" x14ac:dyDescent="0.2">
      <c r="B60" s="64" t="s">
        <v>38</v>
      </c>
    </row>
    <row r="61" spans="2:13" x14ac:dyDescent="0.2">
      <c r="B61" s="126" t="s">
        <v>377</v>
      </c>
    </row>
    <row r="63" spans="2:13" ht="60" x14ac:dyDescent="0.2">
      <c r="B63" s="92" t="s">
        <v>395</v>
      </c>
    </row>
    <row r="64" spans="2:13" x14ac:dyDescent="0.2">
      <c r="B64" s="92"/>
    </row>
    <row r="65" spans="2:2" ht="36" x14ac:dyDescent="0.2">
      <c r="B65" s="92" t="s">
        <v>396</v>
      </c>
    </row>
    <row r="66" spans="2:2" x14ac:dyDescent="0.2">
      <c r="B66" s="92"/>
    </row>
    <row r="67" spans="2:2" ht="72" x14ac:dyDescent="0.2">
      <c r="B67" s="92" t="s">
        <v>397</v>
      </c>
    </row>
    <row r="68" spans="2:2" x14ac:dyDescent="0.2">
      <c r="B68" s="92"/>
    </row>
    <row r="69" spans="2:2" ht="120" x14ac:dyDescent="0.2">
      <c r="B69" s="92" t="s">
        <v>398</v>
      </c>
    </row>
    <row r="70" spans="2:2" x14ac:dyDescent="0.2">
      <c r="B70" s="92"/>
    </row>
    <row r="71" spans="2:2" ht="96" x14ac:dyDescent="0.2">
      <c r="B71" s="92" t="s">
        <v>399</v>
      </c>
    </row>
    <row r="72" spans="2:2" ht="24" x14ac:dyDescent="0.2">
      <c r="B72" s="92" t="s">
        <v>400</v>
      </c>
    </row>
    <row r="74" spans="2:2" ht="24" x14ac:dyDescent="0.2">
      <c r="B74" s="92" t="s">
        <v>401</v>
      </c>
    </row>
  </sheetData>
  <mergeCells count="7">
    <mergeCell ref="J19:J20"/>
    <mergeCell ref="B19:B20"/>
    <mergeCell ref="C19:C20"/>
    <mergeCell ref="D19:D20"/>
    <mergeCell ref="E19:E20"/>
    <mergeCell ref="F19:F20"/>
    <mergeCell ref="G19:I19"/>
  </mergeCells>
  <hyperlinks>
    <hyperlink ref="B60" r:id="rId1"/>
  </hyperlink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0"/>
  <sheetViews>
    <sheetView showGridLines="0" topLeftCell="A21" zoomScaleNormal="100" workbookViewId="0">
      <selection activeCell="J20" sqref="J20:J35"/>
    </sheetView>
  </sheetViews>
  <sheetFormatPr baseColWidth="10" defaultColWidth="11" defaultRowHeight="12" x14ac:dyDescent="0.2"/>
  <cols>
    <col min="1" max="1" width="6.25" style="90" customWidth="1"/>
    <col min="2" max="2" width="51.25" style="90" customWidth="1"/>
    <col min="3" max="9" width="12.625" style="90" customWidth="1"/>
    <col min="10" max="10" width="6.375" style="90" customWidth="1"/>
    <col min="11" max="11" width="3.25" style="90" customWidth="1"/>
    <col min="12" max="13" width="12.625" style="90" customWidth="1"/>
    <col min="14" max="16384" width="11" style="90"/>
  </cols>
  <sheetData>
    <row r="1" spans="2:11" ht="15" customHeight="1" x14ac:dyDescent="0.2">
      <c r="B1" s="89"/>
      <c r="C1" s="89"/>
      <c r="D1" s="89"/>
      <c r="E1" s="89"/>
      <c r="F1" s="89"/>
      <c r="G1" s="89"/>
      <c r="H1" s="89"/>
      <c r="I1" s="89"/>
      <c r="J1" s="89"/>
      <c r="K1" s="89"/>
    </row>
    <row r="2" spans="2:11" x14ac:dyDescent="0.2">
      <c r="B2" s="91" t="s">
        <v>362</v>
      </c>
      <c r="C2" s="89"/>
      <c r="D2" s="89"/>
      <c r="E2" s="89"/>
      <c r="F2" s="89"/>
      <c r="G2" s="89"/>
      <c r="H2" s="89"/>
      <c r="I2" s="89"/>
      <c r="J2" s="89"/>
      <c r="K2" s="89"/>
    </row>
    <row r="3" spans="2:11" ht="15" customHeight="1" x14ac:dyDescent="0.2">
      <c r="B3" s="89" t="s">
        <v>0</v>
      </c>
      <c r="C3" s="89"/>
      <c r="D3" s="89"/>
      <c r="E3" s="89"/>
      <c r="F3" s="89"/>
      <c r="G3" s="89"/>
      <c r="H3" s="89"/>
      <c r="I3" s="89"/>
      <c r="J3" s="89"/>
      <c r="K3" s="89"/>
    </row>
    <row r="4" spans="2:11" ht="10.5" customHeight="1" x14ac:dyDescent="0.2">
      <c r="B4" s="89" t="s">
        <v>1</v>
      </c>
      <c r="C4" s="89"/>
      <c r="D4" s="89"/>
      <c r="E4" s="89"/>
      <c r="F4" s="89"/>
      <c r="G4" s="89"/>
      <c r="H4" s="89"/>
      <c r="I4" s="89"/>
      <c r="J4" s="89"/>
      <c r="K4" s="89"/>
    </row>
    <row r="5" spans="2:11" x14ac:dyDescent="0.2">
      <c r="B5" s="92" t="s">
        <v>2</v>
      </c>
      <c r="C5" s="89"/>
      <c r="D5" s="89"/>
      <c r="E5" s="89"/>
      <c r="F5" s="89"/>
      <c r="G5" s="89"/>
      <c r="H5" s="89"/>
      <c r="I5" s="89"/>
      <c r="J5" s="89"/>
      <c r="K5" s="89"/>
    </row>
    <row r="6" spans="2:11" ht="11.25" customHeight="1" x14ac:dyDescent="0.2">
      <c r="B6" s="89" t="s">
        <v>36</v>
      </c>
      <c r="C6" s="89"/>
      <c r="D6" s="89"/>
      <c r="E6" s="89"/>
      <c r="F6" s="89"/>
      <c r="G6" s="89"/>
      <c r="H6" s="89"/>
      <c r="I6" s="89"/>
      <c r="J6" s="89"/>
      <c r="K6" s="89"/>
    </row>
    <row r="7" spans="2:11" x14ac:dyDescent="0.2">
      <c r="B7" s="89" t="s">
        <v>37</v>
      </c>
      <c r="C7" s="89"/>
      <c r="D7" s="89"/>
      <c r="E7" s="89"/>
      <c r="F7" s="89"/>
      <c r="G7" s="89"/>
      <c r="H7" s="89"/>
      <c r="I7" s="89"/>
      <c r="J7" s="89"/>
      <c r="K7" s="89"/>
    </row>
    <row r="8" spans="2:11" ht="6" customHeight="1" x14ac:dyDescent="0.2">
      <c r="B8" s="93"/>
      <c r="C8" s="93"/>
      <c r="D8" s="93"/>
      <c r="E8" s="93"/>
      <c r="F8" s="93"/>
      <c r="G8" s="93"/>
      <c r="H8" s="93"/>
      <c r="I8" s="93"/>
      <c r="J8" s="93"/>
      <c r="K8" s="93"/>
    </row>
    <row r="9" spans="2:11" ht="15" customHeight="1" x14ac:dyDescent="0.2">
      <c r="B9" s="94" t="s">
        <v>3</v>
      </c>
      <c r="C9" s="95">
        <v>138490511244</v>
      </c>
      <c r="D9" s="95">
        <v>158283731419</v>
      </c>
      <c r="E9" s="95">
        <v>144536531197</v>
      </c>
      <c r="F9" s="95">
        <v>137792005487</v>
      </c>
      <c r="G9" s="95">
        <v>137287587900</v>
      </c>
      <c r="H9" s="95">
        <v>136966682245</v>
      </c>
      <c r="I9" s="95">
        <v>136527741127</v>
      </c>
      <c r="J9" s="96" t="s">
        <v>4</v>
      </c>
      <c r="K9" s="97"/>
    </row>
    <row r="10" spans="2:11" ht="15" customHeight="1" x14ac:dyDescent="0.2">
      <c r="B10" s="98" t="s">
        <v>5</v>
      </c>
      <c r="C10" s="95">
        <v>28549732982</v>
      </c>
      <c r="D10" s="95">
        <v>36297572103</v>
      </c>
      <c r="E10" s="95">
        <v>33358140430</v>
      </c>
      <c r="F10" s="95">
        <v>32538408986</v>
      </c>
      <c r="G10" s="95">
        <v>32473584623</v>
      </c>
      <c r="H10" s="95">
        <v>32383678383</v>
      </c>
      <c r="I10" s="95">
        <v>32298853681</v>
      </c>
      <c r="J10" s="96" t="s">
        <v>6</v>
      </c>
      <c r="K10" s="97"/>
    </row>
    <row r="11" spans="2:11" ht="15" customHeight="1" x14ac:dyDescent="0.2">
      <c r="B11" s="98" t="s">
        <v>7</v>
      </c>
      <c r="C11" s="95">
        <v>22770590359</v>
      </c>
      <c r="D11" s="95">
        <v>28983476105</v>
      </c>
      <c r="E11" s="95">
        <v>26729234928</v>
      </c>
      <c r="F11" s="95">
        <v>26144845702</v>
      </c>
      <c r="G11" s="95">
        <v>26095589399</v>
      </c>
      <c r="H11" s="95">
        <v>26030816372</v>
      </c>
      <c r="I11" s="95">
        <v>25964974129</v>
      </c>
      <c r="J11" s="96" t="s">
        <v>8</v>
      </c>
      <c r="K11" s="97"/>
    </row>
    <row r="12" spans="2:11" ht="15" customHeight="1" x14ac:dyDescent="0.2">
      <c r="B12" s="98" t="s">
        <v>9</v>
      </c>
      <c r="C12" s="95">
        <v>2053251116</v>
      </c>
      <c r="D12" s="95">
        <v>2391157587</v>
      </c>
      <c r="E12" s="95">
        <v>2197115109</v>
      </c>
      <c r="F12" s="95">
        <v>2153715028</v>
      </c>
      <c r="G12" s="95">
        <v>2150114939</v>
      </c>
      <c r="H12" s="95">
        <v>2146068526</v>
      </c>
      <c r="I12" s="95">
        <v>2141359883</v>
      </c>
      <c r="J12" s="96" t="s">
        <v>8</v>
      </c>
      <c r="K12" s="97"/>
    </row>
    <row r="13" spans="2:11" ht="15" customHeight="1" x14ac:dyDescent="0.2">
      <c r="B13" s="98" t="s">
        <v>10</v>
      </c>
      <c r="C13" s="95">
        <v>642590165</v>
      </c>
      <c r="D13" s="95">
        <v>882154697</v>
      </c>
      <c r="E13" s="95">
        <v>837710534</v>
      </c>
      <c r="F13" s="95">
        <v>828176751</v>
      </c>
      <c r="G13" s="95">
        <v>826898696</v>
      </c>
      <c r="H13" s="95">
        <v>825963329</v>
      </c>
      <c r="I13" s="95">
        <v>823600721</v>
      </c>
      <c r="J13" s="96" t="s">
        <v>11</v>
      </c>
      <c r="K13" s="97"/>
    </row>
    <row r="14" spans="2:11" ht="15" customHeight="1" x14ac:dyDescent="0.2">
      <c r="B14" s="98" t="s">
        <v>12</v>
      </c>
      <c r="C14" s="95">
        <v>389364555</v>
      </c>
      <c r="D14" s="95">
        <v>564718366</v>
      </c>
      <c r="E14" s="95">
        <v>537712622</v>
      </c>
      <c r="F14" s="95">
        <v>533133596</v>
      </c>
      <c r="G14" s="95">
        <v>532401194</v>
      </c>
      <c r="H14" s="95">
        <v>531871929</v>
      </c>
      <c r="I14" s="95">
        <v>530620463</v>
      </c>
      <c r="J14" s="96" t="s">
        <v>13</v>
      </c>
      <c r="K14" s="97"/>
    </row>
    <row r="15" spans="2:11" ht="15" customHeight="1" x14ac:dyDescent="0.2">
      <c r="B15" s="98" t="s">
        <v>14</v>
      </c>
      <c r="C15" s="95">
        <v>213885644</v>
      </c>
      <c r="D15" s="95">
        <v>294641379</v>
      </c>
      <c r="E15" s="95">
        <v>281182490</v>
      </c>
      <c r="F15" s="95">
        <v>280092531</v>
      </c>
      <c r="G15" s="95">
        <v>280092531</v>
      </c>
      <c r="H15" s="95">
        <v>279939661</v>
      </c>
      <c r="I15" s="95">
        <v>279283849</v>
      </c>
      <c r="J15" s="96" t="s">
        <v>15</v>
      </c>
      <c r="K15" s="97"/>
    </row>
    <row r="16" spans="2:11" ht="15" customHeight="1" x14ac:dyDescent="0.2">
      <c r="B16" s="99" t="s">
        <v>39</v>
      </c>
      <c r="C16" s="100">
        <v>6085461</v>
      </c>
      <c r="D16" s="100">
        <v>7925960</v>
      </c>
      <c r="E16" s="100">
        <v>7317303</v>
      </c>
      <c r="F16" s="100">
        <v>7298358</v>
      </c>
      <c r="G16" s="100">
        <v>7298358</v>
      </c>
      <c r="H16" s="100">
        <v>7293661</v>
      </c>
      <c r="I16" s="100">
        <v>7270299</v>
      </c>
      <c r="J16" s="101" t="s">
        <v>40</v>
      </c>
      <c r="K16" s="129"/>
    </row>
    <row r="17" spans="2:13" ht="15" customHeight="1" x14ac:dyDescent="0.2">
      <c r="B17" s="102"/>
      <c r="C17" s="103"/>
      <c r="D17" s="103"/>
      <c r="E17" s="103"/>
      <c r="F17" s="103"/>
      <c r="G17" s="103"/>
      <c r="H17" s="103"/>
      <c r="I17" s="103"/>
      <c r="J17" s="104"/>
      <c r="K17" s="129"/>
    </row>
    <row r="18" spans="2:13" ht="13.5" customHeight="1" thickBot="1" x14ac:dyDescent="0.25">
      <c r="B18" s="166" t="s">
        <v>364</v>
      </c>
      <c r="C18" s="166" t="s">
        <v>385</v>
      </c>
      <c r="D18" s="166" t="s">
        <v>386</v>
      </c>
      <c r="E18" s="166" t="s">
        <v>387</v>
      </c>
      <c r="F18" s="166" t="s">
        <v>388</v>
      </c>
      <c r="G18" s="166" t="s">
        <v>16</v>
      </c>
      <c r="H18" s="169"/>
      <c r="I18" s="166"/>
      <c r="J18" s="166" t="s">
        <v>389</v>
      </c>
      <c r="K18" s="105"/>
      <c r="L18" s="106" t="s">
        <v>390</v>
      </c>
      <c r="M18" s="107">
        <v>3950</v>
      </c>
    </row>
    <row r="19" spans="2:13" ht="51" thickBot="1" x14ac:dyDescent="0.25">
      <c r="B19" s="167"/>
      <c r="C19" s="168"/>
      <c r="D19" s="168"/>
      <c r="E19" s="167"/>
      <c r="F19" s="167"/>
      <c r="G19" s="108" t="s">
        <v>391</v>
      </c>
      <c r="H19" s="109" t="s">
        <v>392</v>
      </c>
      <c r="I19" s="110" t="s">
        <v>393</v>
      </c>
      <c r="J19" s="167"/>
      <c r="K19" s="105"/>
      <c r="L19" s="111" t="s">
        <v>394</v>
      </c>
      <c r="M19" s="111" t="s">
        <v>216</v>
      </c>
    </row>
    <row r="20" spans="2:13" x14ac:dyDescent="0.2">
      <c r="B20" s="98" t="s">
        <v>41</v>
      </c>
      <c r="C20" s="112">
        <v>549000</v>
      </c>
      <c r="D20" s="112">
        <v>700694</v>
      </c>
      <c r="E20" s="112">
        <v>651325</v>
      </c>
      <c r="F20" s="112">
        <v>651325</v>
      </c>
      <c r="G20" s="113">
        <v>651325</v>
      </c>
      <c r="H20" s="130">
        <v>651325</v>
      </c>
      <c r="I20" s="115">
        <v>651325</v>
      </c>
      <c r="J20" s="205">
        <f>H20/D20</f>
        <v>0.92954271051272019</v>
      </c>
      <c r="K20" s="129"/>
      <c r="L20" s="127">
        <f>H20/12</f>
        <v>54277.083333333336</v>
      </c>
      <c r="M20" s="118" t="str">
        <f t="shared" ref="M20:M35" si="0">IF(L20&gt;4*$M$18,"Auditoria","-")</f>
        <v>Auditoria</v>
      </c>
    </row>
    <row r="21" spans="2:13" x14ac:dyDescent="0.2">
      <c r="B21" s="98" t="s">
        <v>42</v>
      </c>
      <c r="C21" s="119">
        <v>918858</v>
      </c>
      <c r="D21" s="119">
        <v>1213405</v>
      </c>
      <c r="E21" s="119">
        <v>1042568</v>
      </c>
      <c r="F21" s="119">
        <v>1036185</v>
      </c>
      <c r="G21" s="120">
        <v>1036185</v>
      </c>
      <c r="H21" s="131">
        <v>1036185</v>
      </c>
      <c r="I21" s="122">
        <v>1034353</v>
      </c>
      <c r="J21" s="205">
        <f t="shared" ref="J21:J35" si="1">H21/D21</f>
        <v>0.85394818712630982</v>
      </c>
      <c r="K21" s="124"/>
      <c r="L21" s="128">
        <f t="shared" ref="L21:L35" si="2">H21/12</f>
        <v>86348.75</v>
      </c>
      <c r="M21" s="96" t="str">
        <f t="shared" si="0"/>
        <v>Auditoria</v>
      </c>
    </row>
    <row r="22" spans="2:13" x14ac:dyDescent="0.2">
      <c r="B22" s="98" t="s">
        <v>43</v>
      </c>
      <c r="C22" s="119">
        <v>23249</v>
      </c>
      <c r="D22" s="119">
        <v>53219</v>
      </c>
      <c r="E22" s="119">
        <v>53218</v>
      </c>
      <c r="F22" s="119">
        <v>53218</v>
      </c>
      <c r="G22" s="120">
        <v>53218</v>
      </c>
      <c r="H22" s="131">
        <v>53218</v>
      </c>
      <c r="I22" s="122">
        <v>53218</v>
      </c>
      <c r="J22" s="205">
        <f t="shared" si="1"/>
        <v>0.99998120971833371</v>
      </c>
      <c r="K22" s="124"/>
      <c r="L22" s="128">
        <f t="shared" si="2"/>
        <v>4434.833333333333</v>
      </c>
      <c r="M22" s="96" t="str">
        <f t="shared" si="0"/>
        <v>-</v>
      </c>
    </row>
    <row r="23" spans="2:13" x14ac:dyDescent="0.2">
      <c r="B23" s="98" t="s">
        <v>44</v>
      </c>
      <c r="C23" s="119">
        <v>460548</v>
      </c>
      <c r="D23" s="119">
        <v>485935</v>
      </c>
      <c r="E23" s="119">
        <v>485934</v>
      </c>
      <c r="F23" s="119">
        <v>485934</v>
      </c>
      <c r="G23" s="120">
        <v>485934</v>
      </c>
      <c r="H23" s="131">
        <v>485934</v>
      </c>
      <c r="I23" s="122">
        <v>485934</v>
      </c>
      <c r="J23" s="205">
        <f t="shared" si="1"/>
        <v>0.99999794211159931</v>
      </c>
      <c r="K23" s="124"/>
      <c r="L23" s="128">
        <f t="shared" si="2"/>
        <v>40494.5</v>
      </c>
      <c r="M23" s="96" t="str">
        <f t="shared" si="0"/>
        <v>Auditoria</v>
      </c>
    </row>
    <row r="24" spans="2:13" x14ac:dyDescent="0.2">
      <c r="B24" s="98" t="s">
        <v>45</v>
      </c>
      <c r="C24" s="119">
        <v>524000</v>
      </c>
      <c r="D24" s="119">
        <v>629218</v>
      </c>
      <c r="E24" s="119">
        <v>599402</v>
      </c>
      <c r="F24" s="119">
        <v>599402</v>
      </c>
      <c r="G24" s="120">
        <v>599402</v>
      </c>
      <c r="H24" s="131">
        <v>599402</v>
      </c>
      <c r="I24" s="122">
        <v>585581</v>
      </c>
      <c r="J24" s="205">
        <f t="shared" si="1"/>
        <v>0.95261419730522645</v>
      </c>
      <c r="K24" s="124"/>
      <c r="L24" s="128">
        <f t="shared" si="2"/>
        <v>49950.166666666664</v>
      </c>
      <c r="M24" s="96" t="str">
        <f t="shared" si="0"/>
        <v>Auditoria</v>
      </c>
    </row>
    <row r="25" spans="2:13" ht="24" x14ac:dyDescent="0.2">
      <c r="B25" s="98" t="s">
        <v>46</v>
      </c>
      <c r="C25" s="119">
        <v>387321</v>
      </c>
      <c r="D25" s="119">
        <v>438536</v>
      </c>
      <c r="E25" s="119">
        <v>430108</v>
      </c>
      <c r="F25" s="119">
        <v>417546</v>
      </c>
      <c r="G25" s="120">
        <v>417546</v>
      </c>
      <c r="H25" s="131">
        <v>417546</v>
      </c>
      <c r="I25" s="122">
        <v>413963</v>
      </c>
      <c r="J25" s="205">
        <f t="shared" si="1"/>
        <v>0.95213619862451426</v>
      </c>
      <c r="K25" s="124"/>
      <c r="L25" s="128">
        <f t="shared" si="2"/>
        <v>34795.5</v>
      </c>
      <c r="M25" s="96" t="str">
        <f t="shared" si="0"/>
        <v>Auditoria</v>
      </c>
    </row>
    <row r="26" spans="2:13" x14ac:dyDescent="0.2">
      <c r="B26" s="98" t="s">
        <v>47</v>
      </c>
      <c r="C26" s="119">
        <v>126000</v>
      </c>
      <c r="D26" s="119">
        <v>126000</v>
      </c>
      <c r="E26" s="119">
        <v>115500</v>
      </c>
      <c r="F26" s="119">
        <v>115500</v>
      </c>
      <c r="G26" s="120">
        <v>115500</v>
      </c>
      <c r="H26" s="131">
        <v>115500</v>
      </c>
      <c r="I26" s="122">
        <v>115500</v>
      </c>
      <c r="J26" s="205">
        <f t="shared" si="1"/>
        <v>0.91666666666666663</v>
      </c>
      <c r="K26" s="124"/>
      <c r="L26" s="128">
        <f t="shared" si="2"/>
        <v>9625</v>
      </c>
      <c r="M26" s="96" t="str">
        <f t="shared" si="0"/>
        <v>-</v>
      </c>
    </row>
    <row r="27" spans="2:13" ht="24" x14ac:dyDescent="0.2">
      <c r="B27" s="98" t="s">
        <v>48</v>
      </c>
      <c r="C27" s="119">
        <v>514200</v>
      </c>
      <c r="D27" s="119">
        <v>528862</v>
      </c>
      <c r="E27" s="119">
        <v>511111</v>
      </c>
      <c r="F27" s="119">
        <v>511111</v>
      </c>
      <c r="G27" s="120">
        <v>511111</v>
      </c>
      <c r="H27" s="131">
        <v>511111</v>
      </c>
      <c r="I27" s="122">
        <v>511080</v>
      </c>
      <c r="J27" s="205">
        <f t="shared" si="1"/>
        <v>0.96643547844239142</v>
      </c>
      <c r="K27" s="124"/>
      <c r="L27" s="128">
        <f t="shared" si="2"/>
        <v>42592.583333333336</v>
      </c>
      <c r="M27" s="96" t="str">
        <f t="shared" si="0"/>
        <v>Auditoria</v>
      </c>
    </row>
    <row r="28" spans="2:13" ht="24" x14ac:dyDescent="0.2">
      <c r="B28" s="98" t="s">
        <v>50</v>
      </c>
      <c r="C28" s="119">
        <v>819726</v>
      </c>
      <c r="D28" s="119">
        <v>1276133</v>
      </c>
      <c r="E28" s="119">
        <v>1051141</v>
      </c>
      <c r="F28" s="119">
        <v>1051141</v>
      </c>
      <c r="G28" s="120">
        <v>1051141</v>
      </c>
      <c r="H28" s="131">
        <v>1051141</v>
      </c>
      <c r="I28" s="122">
        <v>1047047</v>
      </c>
      <c r="J28" s="205">
        <f t="shared" si="1"/>
        <v>0.82369235808493313</v>
      </c>
      <c r="K28" s="124"/>
      <c r="L28" s="128">
        <f t="shared" si="2"/>
        <v>87595.083333333328</v>
      </c>
      <c r="M28" s="96" t="str">
        <f t="shared" si="0"/>
        <v>Auditoria</v>
      </c>
    </row>
    <row r="29" spans="2:13" ht="24" x14ac:dyDescent="0.2">
      <c r="B29" s="98" t="s">
        <v>51</v>
      </c>
      <c r="C29" s="119">
        <v>157248</v>
      </c>
      <c r="D29" s="119">
        <v>203634</v>
      </c>
      <c r="E29" s="119">
        <v>170746</v>
      </c>
      <c r="F29" s="119">
        <v>170746</v>
      </c>
      <c r="G29" s="120">
        <v>170746</v>
      </c>
      <c r="H29" s="131">
        <v>170746</v>
      </c>
      <c r="I29" s="122">
        <v>170746</v>
      </c>
      <c r="J29" s="205">
        <f t="shared" si="1"/>
        <v>0.83849455395464412</v>
      </c>
      <c r="K29" s="124"/>
      <c r="L29" s="128">
        <f t="shared" si="2"/>
        <v>14228.833333333334</v>
      </c>
      <c r="M29" s="96" t="str">
        <f t="shared" si="0"/>
        <v>-</v>
      </c>
    </row>
    <row r="30" spans="2:13" ht="24" x14ac:dyDescent="0.2">
      <c r="B30" s="98" t="s">
        <v>52</v>
      </c>
      <c r="C30" s="119">
        <v>198000</v>
      </c>
      <c r="D30" s="119">
        <v>258000</v>
      </c>
      <c r="E30" s="119">
        <v>248466</v>
      </c>
      <c r="F30" s="119">
        <v>248466</v>
      </c>
      <c r="G30" s="120">
        <v>248466</v>
      </c>
      <c r="H30" s="131">
        <v>248466</v>
      </c>
      <c r="I30" s="122">
        <v>248466</v>
      </c>
      <c r="J30" s="205">
        <f t="shared" si="1"/>
        <v>0.963046511627907</v>
      </c>
      <c r="K30" s="124"/>
      <c r="L30" s="128">
        <f t="shared" si="2"/>
        <v>20705.5</v>
      </c>
      <c r="M30" s="96" t="str">
        <f t="shared" si="0"/>
        <v>Auditoria</v>
      </c>
    </row>
    <row r="31" spans="2:13" x14ac:dyDescent="0.2">
      <c r="B31" s="98" t="s">
        <v>54</v>
      </c>
      <c r="C31" s="119">
        <v>165000</v>
      </c>
      <c r="D31" s="119">
        <v>330310</v>
      </c>
      <c r="E31" s="119">
        <v>305434</v>
      </c>
      <c r="F31" s="119">
        <v>305434</v>
      </c>
      <c r="G31" s="120">
        <v>305434</v>
      </c>
      <c r="H31" s="131">
        <v>305434</v>
      </c>
      <c r="I31" s="122">
        <v>305434</v>
      </c>
      <c r="J31" s="205">
        <f t="shared" si="1"/>
        <v>0.92468892858224094</v>
      </c>
      <c r="K31" s="124"/>
      <c r="L31" s="128">
        <f t="shared" si="2"/>
        <v>25452.833333333332</v>
      </c>
      <c r="M31" s="96" t="str">
        <f t="shared" si="0"/>
        <v>Auditoria</v>
      </c>
    </row>
    <row r="32" spans="2:13" ht="24" x14ac:dyDescent="0.2">
      <c r="B32" s="98" t="s">
        <v>55</v>
      </c>
      <c r="C32" s="119">
        <v>113942</v>
      </c>
      <c r="D32" s="119">
        <v>123859</v>
      </c>
      <c r="E32" s="119">
        <v>123855</v>
      </c>
      <c r="F32" s="119">
        <v>123855</v>
      </c>
      <c r="G32" s="120">
        <v>123855</v>
      </c>
      <c r="H32" s="131">
        <v>123855</v>
      </c>
      <c r="I32" s="122">
        <v>123855</v>
      </c>
      <c r="J32" s="205">
        <f t="shared" si="1"/>
        <v>0.99996770521318601</v>
      </c>
      <c r="K32" s="124"/>
      <c r="L32" s="128">
        <f t="shared" si="2"/>
        <v>10321.25</v>
      </c>
      <c r="M32" s="96" t="str">
        <f t="shared" si="0"/>
        <v>-</v>
      </c>
    </row>
    <row r="33" spans="2:13" ht="24" x14ac:dyDescent="0.2">
      <c r="B33" s="98" t="s">
        <v>56</v>
      </c>
      <c r="C33" s="119">
        <v>42300</v>
      </c>
      <c r="D33" s="119">
        <v>55118</v>
      </c>
      <c r="E33" s="119">
        <v>47645</v>
      </c>
      <c r="F33" s="119">
        <v>47644</v>
      </c>
      <c r="G33" s="120">
        <v>47644</v>
      </c>
      <c r="H33" s="131">
        <v>47644</v>
      </c>
      <c r="I33" s="122">
        <v>47644</v>
      </c>
      <c r="J33" s="205">
        <f t="shared" si="1"/>
        <v>0.8644000145143147</v>
      </c>
      <c r="K33" s="124"/>
      <c r="L33" s="128">
        <f t="shared" si="2"/>
        <v>3970.3333333333335</v>
      </c>
      <c r="M33" s="96" t="str">
        <f t="shared" si="0"/>
        <v>-</v>
      </c>
    </row>
    <row r="34" spans="2:13" ht="24" x14ac:dyDescent="0.2">
      <c r="B34" s="98" t="s">
        <v>57</v>
      </c>
      <c r="C34" s="119">
        <v>180000</v>
      </c>
      <c r="D34" s="119">
        <v>283480</v>
      </c>
      <c r="E34" s="119">
        <v>265529</v>
      </c>
      <c r="F34" s="119">
        <v>265529</v>
      </c>
      <c r="G34" s="120">
        <v>265529</v>
      </c>
      <c r="H34" s="131">
        <v>260832</v>
      </c>
      <c r="I34" s="122">
        <v>260832</v>
      </c>
      <c r="J34" s="205">
        <f t="shared" si="1"/>
        <v>0.92010723860589816</v>
      </c>
      <c r="K34" s="124"/>
      <c r="L34" s="128">
        <f t="shared" si="2"/>
        <v>21736</v>
      </c>
      <c r="M34" s="96" t="str">
        <f t="shared" si="0"/>
        <v>Auditoria</v>
      </c>
    </row>
    <row r="35" spans="2:13" ht="24.75" thickBot="1" x14ac:dyDescent="0.25">
      <c r="B35" s="98" t="s">
        <v>58</v>
      </c>
      <c r="C35" s="119">
        <v>906069</v>
      </c>
      <c r="D35" s="119">
        <v>1219557</v>
      </c>
      <c r="E35" s="119">
        <v>1215322</v>
      </c>
      <c r="F35" s="119">
        <v>1215322</v>
      </c>
      <c r="G35" s="120">
        <v>1215322</v>
      </c>
      <c r="H35" s="132">
        <v>1215322</v>
      </c>
      <c r="I35" s="122">
        <v>1215322</v>
      </c>
      <c r="J35" s="205">
        <f t="shared" si="1"/>
        <v>0.99652742758231061</v>
      </c>
      <c r="K35" s="124"/>
      <c r="L35" s="128">
        <f t="shared" si="2"/>
        <v>101276.83333333333</v>
      </c>
      <c r="M35" s="96" t="str">
        <f t="shared" si="0"/>
        <v>Auditoria</v>
      </c>
    </row>
    <row r="36" spans="2:13" x14ac:dyDescent="0.2">
      <c r="B36" s="64" t="s">
        <v>38</v>
      </c>
    </row>
    <row r="37" spans="2:13" x14ac:dyDescent="0.2">
      <c r="B37" s="126" t="s">
        <v>377</v>
      </c>
    </row>
    <row r="39" spans="2:13" ht="72" x14ac:dyDescent="0.2">
      <c r="B39" s="92" t="s">
        <v>395</v>
      </c>
      <c r="L39" s="133"/>
    </row>
    <row r="40" spans="2:13" x14ac:dyDescent="0.2">
      <c r="B40" s="92"/>
    </row>
    <row r="41" spans="2:13" ht="48" x14ac:dyDescent="0.2">
      <c r="B41" s="92" t="s">
        <v>396</v>
      </c>
    </row>
    <row r="42" spans="2:13" x14ac:dyDescent="0.2">
      <c r="B42" s="92"/>
    </row>
    <row r="43" spans="2:13" ht="96" x14ac:dyDescent="0.2">
      <c r="B43" s="92" t="s">
        <v>397</v>
      </c>
    </row>
    <row r="44" spans="2:13" x14ac:dyDescent="0.2">
      <c r="B44" s="92"/>
    </row>
    <row r="45" spans="2:13" ht="144" x14ac:dyDescent="0.2">
      <c r="B45" s="92" t="s">
        <v>398</v>
      </c>
    </row>
    <row r="46" spans="2:13" x14ac:dyDescent="0.2">
      <c r="B46" s="92"/>
    </row>
    <row r="47" spans="2:13" ht="108" x14ac:dyDescent="0.2">
      <c r="B47" s="92" t="s">
        <v>399</v>
      </c>
    </row>
    <row r="48" spans="2:13" ht="24" x14ac:dyDescent="0.2">
      <c r="B48" s="92" t="s">
        <v>400</v>
      </c>
    </row>
    <row r="50" spans="2:2" ht="36" x14ac:dyDescent="0.2">
      <c r="B50" s="92" t="s">
        <v>401</v>
      </c>
    </row>
  </sheetData>
  <mergeCells count="7">
    <mergeCell ref="J18:J19"/>
    <mergeCell ref="B18:B19"/>
    <mergeCell ref="C18:C19"/>
    <mergeCell ref="D18:D19"/>
    <mergeCell ref="E18:E19"/>
    <mergeCell ref="F18:F19"/>
    <mergeCell ref="G18:I18"/>
  </mergeCells>
  <hyperlinks>
    <hyperlink ref="B36" r:id="rId1"/>
  </hyperlink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2"/>
  <sheetViews>
    <sheetView showGridLines="0" topLeftCell="A25" workbookViewId="0">
      <selection activeCell="B35" sqref="B28:B35"/>
    </sheetView>
  </sheetViews>
  <sheetFormatPr baseColWidth="10" defaultRowHeight="12.75" x14ac:dyDescent="0.2"/>
  <cols>
    <col min="1" max="1" width="4.5" style="1" customWidth="1"/>
    <col min="2" max="2" width="70.375" style="1" bestFit="1" customWidth="1"/>
    <col min="3" max="5" width="14.375" style="1" bestFit="1" customWidth="1"/>
    <col min="6" max="6" width="17.5" style="1" bestFit="1" customWidth="1"/>
    <col min="7" max="7" width="26.75" style="1" customWidth="1"/>
    <col min="8" max="9" width="14.375" style="1" bestFit="1" customWidth="1"/>
    <col min="10" max="10" width="10" style="1" customWidth="1"/>
    <col min="11" max="11" width="6.75" style="1" customWidth="1"/>
    <col min="12" max="16384" width="11" style="1"/>
  </cols>
  <sheetData>
    <row r="1" spans="2:10" x14ac:dyDescent="0.2">
      <c r="B1" s="170"/>
      <c r="C1" s="170"/>
      <c r="D1" s="170"/>
      <c r="E1" s="170"/>
      <c r="F1" s="170"/>
      <c r="G1" s="170"/>
      <c r="H1" s="170"/>
      <c r="I1" s="170"/>
      <c r="J1" s="170"/>
    </row>
    <row r="2" spans="2:10" x14ac:dyDescent="0.2">
      <c r="B2" s="171"/>
      <c r="C2" s="171"/>
      <c r="D2" s="171"/>
      <c r="E2" s="171"/>
      <c r="F2" s="171"/>
      <c r="G2" s="171"/>
      <c r="H2" s="171"/>
      <c r="I2" s="171"/>
      <c r="J2" s="171"/>
    </row>
    <row r="3" spans="2:10" x14ac:dyDescent="0.2">
      <c r="B3" s="172" t="s">
        <v>362</v>
      </c>
      <c r="C3" s="172"/>
      <c r="D3" s="172"/>
      <c r="E3" s="172"/>
      <c r="F3" s="172"/>
      <c r="G3" s="172"/>
      <c r="H3" s="172"/>
      <c r="I3" s="172"/>
      <c r="J3" s="172"/>
    </row>
    <row r="4" spans="2:10" ht="15" customHeight="1" x14ac:dyDescent="0.2">
      <c r="B4" s="170" t="s">
        <v>0</v>
      </c>
      <c r="C4" s="170"/>
      <c r="D4" s="170"/>
      <c r="E4" s="170"/>
      <c r="F4" s="170"/>
      <c r="G4" s="170"/>
      <c r="H4" s="170"/>
      <c r="I4" s="170"/>
      <c r="J4" s="170"/>
    </row>
    <row r="5" spans="2:10" ht="10.5" customHeight="1" x14ac:dyDescent="0.2">
      <c r="B5" s="171" t="s">
        <v>1</v>
      </c>
      <c r="C5" s="171"/>
      <c r="D5" s="171"/>
      <c r="E5" s="171"/>
      <c r="F5" s="171"/>
      <c r="G5" s="171"/>
      <c r="H5" s="171"/>
      <c r="I5" s="171"/>
      <c r="J5" s="171"/>
    </row>
    <row r="6" spans="2:10" ht="11.25" customHeight="1" x14ac:dyDescent="0.2">
      <c r="B6" s="171" t="s">
        <v>402</v>
      </c>
      <c r="C6" s="171"/>
      <c r="D6" s="171"/>
      <c r="E6" s="171"/>
      <c r="F6" s="171"/>
      <c r="G6" s="171"/>
      <c r="H6" s="171"/>
      <c r="I6" s="171"/>
      <c r="J6" s="171"/>
    </row>
    <row r="7" spans="2:10" ht="12.75" customHeight="1" x14ac:dyDescent="0.2">
      <c r="B7" s="170" t="s">
        <v>36</v>
      </c>
      <c r="C7" s="170"/>
      <c r="D7" s="170"/>
      <c r="E7" s="170"/>
      <c r="F7" s="170"/>
      <c r="G7" s="170"/>
      <c r="H7" s="170"/>
      <c r="I7" s="170"/>
      <c r="J7" s="170"/>
    </row>
    <row r="8" spans="2:10" ht="12.75" customHeight="1" x14ac:dyDescent="0.2">
      <c r="B8" s="170" t="s">
        <v>37</v>
      </c>
      <c r="C8" s="170"/>
      <c r="D8" s="170"/>
      <c r="E8" s="170"/>
      <c r="F8" s="170"/>
      <c r="G8" s="170"/>
      <c r="H8" s="170"/>
      <c r="I8" s="170"/>
      <c r="J8" s="170"/>
    </row>
    <row r="9" spans="2:10" ht="12.75" customHeight="1" x14ac:dyDescent="0.2">
      <c r="B9" s="8"/>
      <c r="C9" s="8"/>
      <c r="D9" s="8"/>
      <c r="E9" s="8"/>
      <c r="F9" s="8"/>
      <c r="G9" s="8"/>
      <c r="H9" s="8"/>
      <c r="I9" s="8"/>
      <c r="J9" s="8"/>
    </row>
    <row r="10" spans="2:10" ht="15" customHeight="1" x14ac:dyDescent="0.2">
      <c r="B10" s="198" t="s">
        <v>3</v>
      </c>
      <c r="C10" s="199">
        <v>138490511244</v>
      </c>
      <c r="D10" s="199">
        <v>158283731419</v>
      </c>
      <c r="E10" s="199">
        <v>144536531197</v>
      </c>
      <c r="F10" s="199">
        <v>137792005487</v>
      </c>
      <c r="G10" s="199">
        <v>137287587900</v>
      </c>
      <c r="H10" s="199">
        <v>136959880583</v>
      </c>
      <c r="I10" s="199">
        <v>136524650194</v>
      </c>
      <c r="J10" s="200" t="s">
        <v>4</v>
      </c>
    </row>
    <row r="11" spans="2:10" ht="15" customHeight="1" x14ac:dyDescent="0.2">
      <c r="B11" s="73" t="s">
        <v>14</v>
      </c>
      <c r="C11" s="71">
        <v>104303961188</v>
      </c>
      <c r="D11" s="71">
        <v>97567912387</v>
      </c>
      <c r="E11" s="71">
        <v>89125858032</v>
      </c>
      <c r="F11" s="71">
        <v>87515027014</v>
      </c>
      <c r="G11" s="71">
        <v>87514824405</v>
      </c>
      <c r="H11" s="71">
        <v>87465015737</v>
      </c>
      <c r="I11" s="71">
        <v>87354075300</v>
      </c>
      <c r="J11" s="72" t="s">
        <v>403</v>
      </c>
    </row>
    <row r="12" spans="2:10" ht="15" customHeight="1" x14ac:dyDescent="0.2">
      <c r="B12" s="73" t="s">
        <v>424</v>
      </c>
      <c r="C12" s="71">
        <v>29131668240</v>
      </c>
      <c r="D12" s="71">
        <v>23521643481</v>
      </c>
      <c r="E12" s="71">
        <v>20846177931</v>
      </c>
      <c r="F12" s="71">
        <v>20738626991</v>
      </c>
      <c r="G12" s="71">
        <v>20738551414</v>
      </c>
      <c r="H12" s="71">
        <v>20738447706</v>
      </c>
      <c r="I12" s="71">
        <v>20735564101</v>
      </c>
      <c r="J12" s="72" t="s">
        <v>425</v>
      </c>
    </row>
    <row r="13" spans="2:10" ht="15" customHeight="1" x14ac:dyDescent="0.2">
      <c r="B13" s="73" t="s">
        <v>5</v>
      </c>
      <c r="C13" s="71">
        <v>1536408392</v>
      </c>
      <c r="D13" s="71">
        <v>1743429732</v>
      </c>
      <c r="E13" s="71">
        <v>1564028043</v>
      </c>
      <c r="F13" s="71">
        <v>1556370749</v>
      </c>
      <c r="G13" s="71">
        <v>1556295171</v>
      </c>
      <c r="H13" s="71">
        <v>1556280290</v>
      </c>
      <c r="I13" s="71">
        <v>1554990384</v>
      </c>
      <c r="J13" s="72" t="s">
        <v>433</v>
      </c>
    </row>
    <row r="14" spans="2:10" ht="15" customHeight="1" x14ac:dyDescent="0.2">
      <c r="B14" s="73" t="s">
        <v>7</v>
      </c>
      <c r="C14" s="71">
        <v>1481659738</v>
      </c>
      <c r="D14" s="71">
        <v>1695577884</v>
      </c>
      <c r="E14" s="71">
        <v>1523904377</v>
      </c>
      <c r="F14" s="71">
        <v>1516787164</v>
      </c>
      <c r="G14" s="71">
        <v>1516711587</v>
      </c>
      <c r="H14" s="71">
        <v>1516697906</v>
      </c>
      <c r="I14" s="71">
        <v>1515914689</v>
      </c>
      <c r="J14" s="72" t="s">
        <v>434</v>
      </c>
    </row>
    <row r="15" spans="2:10" ht="15" customHeight="1" x14ac:dyDescent="0.2">
      <c r="B15" s="73" t="s">
        <v>9</v>
      </c>
      <c r="C15" s="71">
        <v>115326273</v>
      </c>
      <c r="D15" s="71">
        <v>138510110</v>
      </c>
      <c r="E15" s="71">
        <v>129194806</v>
      </c>
      <c r="F15" s="71">
        <v>128149681</v>
      </c>
      <c r="G15" s="71">
        <v>128149681</v>
      </c>
      <c r="H15" s="71">
        <v>128149506</v>
      </c>
      <c r="I15" s="71">
        <v>128141835</v>
      </c>
      <c r="J15" s="72" t="s">
        <v>435</v>
      </c>
    </row>
    <row r="16" spans="2:10" ht="15" customHeight="1" x14ac:dyDescent="0.2">
      <c r="B16" s="55" t="s">
        <v>10</v>
      </c>
      <c r="C16" s="56">
        <v>15548184</v>
      </c>
      <c r="D16" s="56">
        <v>20942511</v>
      </c>
      <c r="E16" s="56">
        <v>19870702</v>
      </c>
      <c r="F16" s="56">
        <v>19868608</v>
      </c>
      <c r="G16" s="56">
        <v>19868608</v>
      </c>
      <c r="H16" s="56">
        <v>19868434</v>
      </c>
      <c r="I16" s="56">
        <v>19866514</v>
      </c>
      <c r="J16" s="57" t="s">
        <v>406</v>
      </c>
    </row>
    <row r="17" spans="2:13" ht="15" customHeight="1" x14ac:dyDescent="0.2">
      <c r="B17" s="175" t="s">
        <v>12</v>
      </c>
      <c r="C17" s="174">
        <v>13227225</v>
      </c>
      <c r="D17" s="174">
        <v>18286051</v>
      </c>
      <c r="E17" s="174">
        <v>17411794</v>
      </c>
      <c r="F17" s="174">
        <v>17411563</v>
      </c>
      <c r="G17" s="174">
        <v>17411563</v>
      </c>
      <c r="H17" s="174">
        <v>17411563</v>
      </c>
      <c r="I17" s="174">
        <v>17410156</v>
      </c>
      <c r="J17" s="176" t="s">
        <v>64</v>
      </c>
    </row>
    <row r="18" spans="2:13" ht="15" customHeight="1" x14ac:dyDescent="0.2">
      <c r="B18" s="179"/>
      <c r="C18" s="180"/>
      <c r="D18" s="180"/>
      <c r="E18" s="180"/>
      <c r="F18" s="180"/>
      <c r="G18" s="180"/>
      <c r="H18" s="180"/>
      <c r="I18" s="180"/>
      <c r="J18" s="181"/>
    </row>
    <row r="19" spans="2:13" ht="13.5" customHeight="1" thickBot="1" x14ac:dyDescent="0.25">
      <c r="B19" s="177" t="s">
        <v>364</v>
      </c>
      <c r="C19" s="177" t="s">
        <v>385</v>
      </c>
      <c r="D19" s="177" t="s">
        <v>386</v>
      </c>
      <c r="E19" s="177" t="s">
        <v>387</v>
      </c>
      <c r="F19" s="177" t="s">
        <v>388</v>
      </c>
      <c r="G19" s="177" t="s">
        <v>16</v>
      </c>
      <c r="H19" s="178"/>
      <c r="I19" s="177"/>
      <c r="J19" s="177" t="s">
        <v>389</v>
      </c>
      <c r="L19" s="106" t="s">
        <v>390</v>
      </c>
      <c r="M19" s="107">
        <v>3950</v>
      </c>
    </row>
    <row r="20" spans="2:13" ht="36.75" thickBot="1" x14ac:dyDescent="0.25">
      <c r="B20" s="167"/>
      <c r="C20" s="168"/>
      <c r="D20" s="168"/>
      <c r="E20" s="167"/>
      <c r="F20" s="167"/>
      <c r="G20" s="108" t="s">
        <v>391</v>
      </c>
      <c r="H20" s="109" t="s">
        <v>392</v>
      </c>
      <c r="I20" s="110" t="s">
        <v>393</v>
      </c>
      <c r="J20" s="167"/>
      <c r="L20" s="159" t="s">
        <v>394</v>
      </c>
      <c r="M20" s="159" t="s">
        <v>216</v>
      </c>
    </row>
    <row r="21" spans="2:13" ht="16.5" customHeight="1" x14ac:dyDescent="0.2">
      <c r="B21" s="55" t="s">
        <v>426</v>
      </c>
      <c r="C21" s="71">
        <v>1751200</v>
      </c>
      <c r="D21" s="71">
        <v>2522019</v>
      </c>
      <c r="E21" s="71">
        <v>2163281</v>
      </c>
      <c r="F21" s="71">
        <v>2163281</v>
      </c>
      <c r="G21" s="190">
        <v>2163281</v>
      </c>
      <c r="H21" s="187">
        <v>2163281</v>
      </c>
      <c r="I21" s="191">
        <v>2161874</v>
      </c>
      <c r="J21" s="192">
        <f>H21/D21</f>
        <v>0.85775761403859363</v>
      </c>
      <c r="L21" s="127">
        <f>H21/12</f>
        <v>180273.41666666666</v>
      </c>
      <c r="M21" s="118" t="str">
        <f>IF(L21&gt;4*$M$19,"Auditoria","-")</f>
        <v>Auditoria</v>
      </c>
    </row>
    <row r="22" spans="2:13" ht="16.5" customHeight="1" x14ac:dyDescent="0.2">
      <c r="B22" s="55" t="s">
        <v>427</v>
      </c>
      <c r="C22" s="78">
        <v>132875</v>
      </c>
      <c r="D22" s="78">
        <v>255375</v>
      </c>
      <c r="E22" s="78">
        <v>227983</v>
      </c>
      <c r="F22" s="78">
        <v>227983</v>
      </c>
      <c r="G22" s="79">
        <v>227983</v>
      </c>
      <c r="H22" s="188">
        <v>227983</v>
      </c>
      <c r="I22" s="80">
        <v>227983</v>
      </c>
      <c r="J22" s="192">
        <f t="shared" ref="J22:J27" si="0">H22/D22</f>
        <v>0.89273813020068526</v>
      </c>
      <c r="L22" s="128">
        <f t="shared" ref="L22:L27" si="1">H22/12</f>
        <v>18998.583333333332</v>
      </c>
      <c r="M22" s="96" t="str">
        <f t="shared" ref="M21:M27" si="2">IF(L22&gt;4*$M$19,"Auditoria","-")</f>
        <v>Auditoria</v>
      </c>
    </row>
    <row r="23" spans="2:13" ht="16.5" customHeight="1" x14ac:dyDescent="0.2">
      <c r="B23" s="55" t="s">
        <v>428</v>
      </c>
      <c r="C23" s="78">
        <v>8619680</v>
      </c>
      <c r="D23" s="78">
        <v>11281957</v>
      </c>
      <c r="E23" s="78">
        <v>11077611</v>
      </c>
      <c r="F23" s="78">
        <v>11077611</v>
      </c>
      <c r="G23" s="79">
        <v>11077611</v>
      </c>
      <c r="H23" s="188">
        <v>11077611</v>
      </c>
      <c r="I23" s="80">
        <v>11077611</v>
      </c>
      <c r="J23" s="192">
        <f t="shared" si="0"/>
        <v>0.9818873622723433</v>
      </c>
      <c r="L23" s="128">
        <f t="shared" si="1"/>
        <v>923134.25</v>
      </c>
      <c r="M23" s="96" t="str">
        <f t="shared" si="2"/>
        <v>Auditoria</v>
      </c>
    </row>
    <row r="24" spans="2:13" ht="16.5" customHeight="1" x14ac:dyDescent="0.2">
      <c r="B24" s="55" t="s">
        <v>429</v>
      </c>
      <c r="C24" s="78">
        <v>304000</v>
      </c>
      <c r="D24" s="78">
        <v>441000</v>
      </c>
      <c r="E24" s="78">
        <v>376293</v>
      </c>
      <c r="F24" s="78">
        <v>376293</v>
      </c>
      <c r="G24" s="79">
        <v>376293</v>
      </c>
      <c r="H24" s="188">
        <v>376293</v>
      </c>
      <c r="I24" s="80">
        <v>376293</v>
      </c>
      <c r="J24" s="192">
        <f t="shared" si="0"/>
        <v>0.85327210884353744</v>
      </c>
      <c r="L24" s="128">
        <f t="shared" si="1"/>
        <v>31357.75</v>
      </c>
      <c r="M24" s="96" t="str">
        <f t="shared" si="2"/>
        <v>Auditoria</v>
      </c>
    </row>
    <row r="25" spans="2:13" ht="16.5" customHeight="1" x14ac:dyDescent="0.2">
      <c r="B25" s="55" t="s">
        <v>430</v>
      </c>
      <c r="C25" s="78">
        <v>319470</v>
      </c>
      <c r="D25" s="78">
        <v>818655</v>
      </c>
      <c r="E25" s="78">
        <v>798869</v>
      </c>
      <c r="F25" s="78">
        <v>798638</v>
      </c>
      <c r="G25" s="79">
        <v>798638</v>
      </c>
      <c r="H25" s="188">
        <v>798638</v>
      </c>
      <c r="I25" s="80">
        <v>798638</v>
      </c>
      <c r="J25" s="192">
        <f t="shared" si="0"/>
        <v>0.97554891865315674</v>
      </c>
      <c r="L25" s="128">
        <f t="shared" si="1"/>
        <v>66553.166666666672</v>
      </c>
      <c r="M25" s="96" t="str">
        <f t="shared" si="2"/>
        <v>Auditoria</v>
      </c>
    </row>
    <row r="26" spans="2:13" ht="16.5" customHeight="1" x14ac:dyDescent="0.2">
      <c r="B26" s="55" t="s">
        <v>431</v>
      </c>
      <c r="C26" s="78">
        <v>2100000</v>
      </c>
      <c r="D26" s="78">
        <v>2920000</v>
      </c>
      <c r="E26" s="78">
        <v>2738951</v>
      </c>
      <c r="F26" s="78">
        <v>2738951</v>
      </c>
      <c r="G26" s="79">
        <v>2738951</v>
      </c>
      <c r="H26" s="188">
        <v>2738951</v>
      </c>
      <c r="I26" s="80">
        <v>2738951</v>
      </c>
      <c r="J26" s="192">
        <f t="shared" si="0"/>
        <v>0.93799691780821914</v>
      </c>
      <c r="L26" s="128">
        <f t="shared" si="1"/>
        <v>228245.91666666666</v>
      </c>
      <c r="M26" s="96" t="str">
        <f>IF(L26&gt;4*$M$19,"Auditoria","-")</f>
        <v>Auditoria</v>
      </c>
    </row>
    <row r="27" spans="2:13" ht="16.5" customHeight="1" thickBot="1" x14ac:dyDescent="0.25">
      <c r="B27" s="55" t="s">
        <v>432</v>
      </c>
      <c r="C27" s="81">
        <v>0</v>
      </c>
      <c r="D27" s="78">
        <v>47045</v>
      </c>
      <c r="E27" s="78">
        <v>28807</v>
      </c>
      <c r="F27" s="78">
        <v>28807</v>
      </c>
      <c r="G27" s="79">
        <v>28807</v>
      </c>
      <c r="H27" s="189">
        <v>28807</v>
      </c>
      <c r="I27" s="80">
        <v>28807</v>
      </c>
      <c r="J27" s="192">
        <f t="shared" si="0"/>
        <v>0.61232862153257517</v>
      </c>
      <c r="L27" s="128">
        <f t="shared" si="1"/>
        <v>2400.5833333333335</v>
      </c>
      <c r="M27" s="96" t="str">
        <f t="shared" si="2"/>
        <v>-</v>
      </c>
    </row>
    <row r="28" spans="2:13" x14ac:dyDescent="0.2">
      <c r="B28" s="64" t="s">
        <v>38</v>
      </c>
      <c r="C28" s="90"/>
    </row>
    <row r="29" spans="2:13" x14ac:dyDescent="0.2">
      <c r="B29" s="126" t="s">
        <v>377</v>
      </c>
      <c r="C29" s="90"/>
    </row>
    <row r="30" spans="2:13" x14ac:dyDescent="0.2">
      <c r="B30" s="90"/>
      <c r="C30" s="90"/>
    </row>
    <row r="31" spans="2:13" ht="60" x14ac:dyDescent="0.2">
      <c r="B31" s="92" t="s">
        <v>395</v>
      </c>
      <c r="C31" s="90"/>
    </row>
    <row r="32" spans="2:13" x14ac:dyDescent="0.2">
      <c r="B32" s="92"/>
      <c r="C32" s="90"/>
    </row>
    <row r="33" spans="2:3" ht="36" x14ac:dyDescent="0.2">
      <c r="B33" s="92" t="s">
        <v>396</v>
      </c>
      <c r="C33" s="90"/>
    </row>
    <row r="34" spans="2:3" x14ac:dyDescent="0.2">
      <c r="B34" s="92"/>
      <c r="C34" s="90"/>
    </row>
    <row r="35" spans="2:3" ht="72" x14ac:dyDescent="0.2">
      <c r="B35" s="92" t="s">
        <v>397</v>
      </c>
      <c r="C35" s="90"/>
    </row>
    <row r="36" spans="2:3" x14ac:dyDescent="0.2">
      <c r="B36" s="92"/>
      <c r="C36" s="90"/>
    </row>
    <row r="37" spans="2:3" ht="120" x14ac:dyDescent="0.2">
      <c r="B37" s="92" t="s">
        <v>398</v>
      </c>
      <c r="C37" s="90"/>
    </row>
    <row r="38" spans="2:3" x14ac:dyDescent="0.2">
      <c r="B38" s="92"/>
      <c r="C38" s="90"/>
    </row>
    <row r="39" spans="2:3" ht="96" x14ac:dyDescent="0.2">
      <c r="B39" s="92" t="s">
        <v>399</v>
      </c>
      <c r="C39" s="90"/>
    </row>
    <row r="40" spans="2:3" ht="24" x14ac:dyDescent="0.2">
      <c r="B40" s="92" t="s">
        <v>400</v>
      </c>
      <c r="C40" s="90"/>
    </row>
    <row r="41" spans="2:3" x14ac:dyDescent="0.2">
      <c r="B41" s="90"/>
      <c r="C41" s="90"/>
    </row>
    <row r="42" spans="2:3" ht="24" x14ac:dyDescent="0.2">
      <c r="B42" s="92" t="s">
        <v>401</v>
      </c>
      <c r="C42" s="90"/>
    </row>
  </sheetData>
  <mergeCells count="15">
    <mergeCell ref="J19:J20"/>
    <mergeCell ref="B6:J6"/>
    <mergeCell ref="B7:J7"/>
    <mergeCell ref="B8:J8"/>
    <mergeCell ref="B19:B20"/>
    <mergeCell ref="C19:C20"/>
    <mergeCell ref="D19:D20"/>
    <mergeCell ref="E19:E20"/>
    <mergeCell ref="F19:F20"/>
    <mergeCell ref="G19:I19"/>
    <mergeCell ref="B1:J1"/>
    <mergeCell ref="B2:J2"/>
    <mergeCell ref="B3:J3"/>
    <mergeCell ref="B4:J4"/>
    <mergeCell ref="B5:J5"/>
  </mergeCells>
  <hyperlinks>
    <hyperlink ref="B28" r:id="rId1"/>
  </hyperlink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7"/>
  <sheetViews>
    <sheetView showGridLines="0" topLeftCell="A16" workbookViewId="0">
      <selection activeCell="L18" sqref="L18:M22"/>
    </sheetView>
  </sheetViews>
  <sheetFormatPr baseColWidth="10" defaultRowHeight="12.75" x14ac:dyDescent="0.2"/>
  <cols>
    <col min="1" max="1" width="5.625" style="1" customWidth="1"/>
    <col min="2" max="2" width="73.5" style="1" customWidth="1"/>
    <col min="3" max="5" width="14.375" style="1" bestFit="1" customWidth="1"/>
    <col min="6" max="6" width="17.5" style="1" bestFit="1" customWidth="1"/>
    <col min="7" max="7" width="29" style="1" customWidth="1"/>
    <col min="8" max="9" width="14.375" style="1" bestFit="1" customWidth="1"/>
    <col min="10" max="10" width="10" style="1" customWidth="1"/>
    <col min="11" max="11" width="4.75" style="1" customWidth="1"/>
    <col min="12" max="16384" width="11" style="1"/>
  </cols>
  <sheetData>
    <row r="1" spans="2:10" x14ac:dyDescent="0.2">
      <c r="B1" s="170"/>
      <c r="C1" s="170"/>
      <c r="D1" s="170"/>
      <c r="E1" s="170"/>
      <c r="F1" s="170"/>
      <c r="G1" s="170"/>
      <c r="H1" s="170"/>
      <c r="I1" s="170"/>
      <c r="J1" s="170"/>
    </row>
    <row r="2" spans="2:10" x14ac:dyDescent="0.2">
      <c r="B2" s="172" t="s">
        <v>362</v>
      </c>
      <c r="C2" s="172"/>
      <c r="D2" s="172"/>
      <c r="E2" s="172"/>
      <c r="F2" s="172"/>
      <c r="G2" s="172"/>
      <c r="H2" s="172"/>
      <c r="I2" s="172"/>
      <c r="J2" s="172"/>
    </row>
    <row r="3" spans="2:10" ht="15" customHeight="1" x14ac:dyDescent="0.2">
      <c r="B3" s="170" t="s">
        <v>0</v>
      </c>
      <c r="C3" s="170"/>
      <c r="D3" s="170"/>
      <c r="E3" s="170"/>
      <c r="F3" s="170"/>
      <c r="G3" s="170"/>
      <c r="H3" s="170"/>
      <c r="I3" s="170"/>
      <c r="J3" s="170"/>
    </row>
    <row r="4" spans="2:10" ht="10.5" customHeight="1" x14ac:dyDescent="0.2">
      <c r="B4" s="171" t="s">
        <v>1</v>
      </c>
      <c r="C4" s="171"/>
      <c r="D4" s="171"/>
      <c r="E4" s="171"/>
      <c r="F4" s="171"/>
      <c r="G4" s="171"/>
      <c r="H4" s="171"/>
      <c r="I4" s="171"/>
      <c r="J4" s="171"/>
    </row>
    <row r="5" spans="2:10" ht="11.25" customHeight="1" x14ac:dyDescent="0.2">
      <c r="B5" s="171" t="s">
        <v>402</v>
      </c>
      <c r="C5" s="171"/>
      <c r="D5" s="171"/>
      <c r="E5" s="171"/>
      <c r="F5" s="171"/>
      <c r="G5" s="171"/>
      <c r="H5" s="171"/>
      <c r="I5" s="171"/>
      <c r="J5" s="171"/>
    </row>
    <row r="6" spans="2:10" ht="12.75" customHeight="1" x14ac:dyDescent="0.2">
      <c r="B6" s="170" t="s">
        <v>36</v>
      </c>
      <c r="C6" s="170"/>
      <c r="D6" s="170"/>
      <c r="E6" s="170"/>
      <c r="F6" s="170"/>
      <c r="G6" s="170"/>
      <c r="H6" s="170"/>
      <c r="I6" s="170"/>
      <c r="J6" s="170"/>
    </row>
    <row r="7" spans="2:10" ht="12.75" customHeight="1" x14ac:dyDescent="0.2">
      <c r="B7" s="170" t="s">
        <v>37</v>
      </c>
      <c r="C7" s="170"/>
      <c r="D7" s="170"/>
      <c r="E7" s="170"/>
      <c r="F7" s="170"/>
      <c r="G7" s="170"/>
      <c r="H7" s="170"/>
      <c r="I7" s="170"/>
      <c r="J7" s="170"/>
    </row>
    <row r="8" spans="2:10" ht="12.75" customHeight="1" x14ac:dyDescent="0.2">
      <c r="B8" s="8"/>
      <c r="C8" s="8"/>
      <c r="D8" s="8"/>
      <c r="E8" s="8"/>
      <c r="F8" s="8"/>
      <c r="G8" s="8"/>
      <c r="H8" s="8"/>
      <c r="I8" s="8"/>
      <c r="J8" s="8"/>
    </row>
    <row r="9" spans="2:10" ht="15" customHeight="1" x14ac:dyDescent="0.2">
      <c r="B9" s="55" t="s">
        <v>3</v>
      </c>
      <c r="C9" s="56">
        <v>138490511244</v>
      </c>
      <c r="D9" s="56">
        <v>158283731419</v>
      </c>
      <c r="E9" s="56">
        <v>144536531197</v>
      </c>
      <c r="F9" s="56">
        <v>137792005487</v>
      </c>
      <c r="G9" s="56">
        <v>137287587900</v>
      </c>
      <c r="H9" s="56">
        <v>136959880583</v>
      </c>
      <c r="I9" s="56">
        <v>136524650194</v>
      </c>
      <c r="J9" s="57" t="s">
        <v>4</v>
      </c>
    </row>
    <row r="10" spans="2:10" ht="15" customHeight="1" x14ac:dyDescent="0.2">
      <c r="B10" s="55" t="s">
        <v>14</v>
      </c>
      <c r="C10" s="56">
        <v>104303961188</v>
      </c>
      <c r="D10" s="56">
        <v>97567912387</v>
      </c>
      <c r="E10" s="56">
        <v>89125858032</v>
      </c>
      <c r="F10" s="56">
        <v>87515027014</v>
      </c>
      <c r="G10" s="56">
        <v>87514824405</v>
      </c>
      <c r="H10" s="56">
        <v>87465015737</v>
      </c>
      <c r="I10" s="56">
        <v>87354075300</v>
      </c>
      <c r="J10" s="57" t="s">
        <v>403</v>
      </c>
    </row>
    <row r="11" spans="2:10" ht="15" customHeight="1" x14ac:dyDescent="0.2">
      <c r="B11" s="55" t="s">
        <v>404</v>
      </c>
      <c r="C11" s="56">
        <v>505283712</v>
      </c>
      <c r="D11" s="56">
        <v>537021774</v>
      </c>
      <c r="E11" s="56">
        <v>501466024</v>
      </c>
      <c r="F11" s="56">
        <v>497150911</v>
      </c>
      <c r="G11" s="56">
        <v>497150911</v>
      </c>
      <c r="H11" s="56">
        <v>497122792</v>
      </c>
      <c r="I11" s="56">
        <v>496382317</v>
      </c>
      <c r="J11" s="57" t="s">
        <v>405</v>
      </c>
    </row>
    <row r="12" spans="2:10" ht="15" customHeight="1" x14ac:dyDescent="0.2">
      <c r="B12" s="55" t="s">
        <v>5</v>
      </c>
      <c r="C12" s="56">
        <v>386624934</v>
      </c>
      <c r="D12" s="56">
        <v>373636560</v>
      </c>
      <c r="E12" s="56">
        <v>352611540</v>
      </c>
      <c r="F12" s="56">
        <v>349062766</v>
      </c>
      <c r="G12" s="56">
        <v>349062766</v>
      </c>
      <c r="H12" s="56">
        <v>349034646</v>
      </c>
      <c r="I12" s="56">
        <v>348310647</v>
      </c>
      <c r="J12" s="57" t="s">
        <v>221</v>
      </c>
    </row>
    <row r="13" spans="2:10" ht="15" customHeight="1" x14ac:dyDescent="0.2">
      <c r="B13" s="55" t="s">
        <v>7</v>
      </c>
      <c r="C13" s="56">
        <v>369232515</v>
      </c>
      <c r="D13" s="56">
        <v>364644387</v>
      </c>
      <c r="E13" s="56">
        <v>344180054</v>
      </c>
      <c r="F13" s="56">
        <v>340751600</v>
      </c>
      <c r="G13" s="56">
        <v>340751600</v>
      </c>
      <c r="H13" s="56">
        <v>340723480</v>
      </c>
      <c r="I13" s="56">
        <v>340017629</v>
      </c>
      <c r="J13" s="57" t="s">
        <v>221</v>
      </c>
    </row>
    <row r="14" spans="2:10" ht="15" customHeight="1" x14ac:dyDescent="0.2">
      <c r="B14" s="55" t="s">
        <v>9</v>
      </c>
      <c r="C14" s="56">
        <v>64249992</v>
      </c>
      <c r="D14" s="56">
        <v>72527057</v>
      </c>
      <c r="E14" s="56">
        <v>69641744</v>
      </c>
      <c r="F14" s="56">
        <v>68827919</v>
      </c>
      <c r="G14" s="56">
        <v>68827919</v>
      </c>
      <c r="H14" s="56">
        <v>68827919</v>
      </c>
      <c r="I14" s="56">
        <v>68824822</v>
      </c>
      <c r="J14" s="57" t="s">
        <v>406</v>
      </c>
    </row>
    <row r="15" spans="2:10" ht="15" customHeight="1" x14ac:dyDescent="0.2">
      <c r="B15" s="55" t="s">
        <v>10</v>
      </c>
      <c r="C15" s="56">
        <v>1940676</v>
      </c>
      <c r="D15" s="56">
        <v>2208713</v>
      </c>
      <c r="E15" s="56">
        <v>1728664</v>
      </c>
      <c r="F15" s="56">
        <v>1728662</v>
      </c>
      <c r="G15" s="56">
        <v>1728662</v>
      </c>
      <c r="H15" s="56">
        <v>1728662</v>
      </c>
      <c r="I15" s="56">
        <v>1728662</v>
      </c>
      <c r="J15" s="57" t="s">
        <v>407</v>
      </c>
    </row>
    <row r="16" spans="2:10" ht="15" customHeight="1" x14ac:dyDescent="0.2">
      <c r="B16" s="175" t="s">
        <v>12</v>
      </c>
      <c r="C16" s="174">
        <v>1466876</v>
      </c>
      <c r="D16" s="174">
        <v>1805539</v>
      </c>
      <c r="E16" s="174">
        <v>1446242</v>
      </c>
      <c r="F16" s="174">
        <v>1446240</v>
      </c>
      <c r="G16" s="174">
        <v>1446240</v>
      </c>
      <c r="H16" s="174">
        <v>1446240</v>
      </c>
      <c r="I16" s="174">
        <v>1446240</v>
      </c>
      <c r="J16" s="176" t="s">
        <v>408</v>
      </c>
    </row>
    <row r="17" spans="2:13" ht="15" customHeight="1" x14ac:dyDescent="0.2">
      <c r="B17" s="201"/>
      <c r="C17" s="202"/>
      <c r="D17" s="202"/>
      <c r="E17" s="202"/>
      <c r="F17" s="202"/>
      <c r="G17" s="202"/>
      <c r="H17" s="202"/>
      <c r="I17" s="202"/>
      <c r="J17" s="203"/>
    </row>
    <row r="18" spans="2:13" ht="13.5" customHeight="1" thickBot="1" x14ac:dyDescent="0.25">
      <c r="B18" s="166" t="s">
        <v>364</v>
      </c>
      <c r="C18" s="166" t="s">
        <v>385</v>
      </c>
      <c r="D18" s="166" t="s">
        <v>386</v>
      </c>
      <c r="E18" s="166" t="s">
        <v>387</v>
      </c>
      <c r="F18" s="166" t="s">
        <v>388</v>
      </c>
      <c r="G18" s="166" t="s">
        <v>16</v>
      </c>
      <c r="H18" s="169"/>
      <c r="I18" s="166"/>
      <c r="J18" s="166" t="s">
        <v>389</v>
      </c>
      <c r="L18" s="106" t="s">
        <v>390</v>
      </c>
      <c r="M18" s="107">
        <v>3950</v>
      </c>
    </row>
    <row r="19" spans="2:13" ht="36.75" thickBot="1" x14ac:dyDescent="0.25">
      <c r="B19" s="167"/>
      <c r="C19" s="168"/>
      <c r="D19" s="168"/>
      <c r="E19" s="167"/>
      <c r="F19" s="167"/>
      <c r="G19" s="108" t="s">
        <v>391</v>
      </c>
      <c r="H19" s="109" t="s">
        <v>392</v>
      </c>
      <c r="I19" s="110" t="s">
        <v>393</v>
      </c>
      <c r="J19" s="167"/>
      <c r="L19" s="159" t="s">
        <v>394</v>
      </c>
      <c r="M19" s="159" t="s">
        <v>216</v>
      </c>
    </row>
    <row r="20" spans="2:13" ht="16.5" customHeight="1" x14ac:dyDescent="0.2">
      <c r="B20" s="55" t="s">
        <v>409</v>
      </c>
      <c r="C20" s="56">
        <v>330000</v>
      </c>
      <c r="D20" s="56">
        <v>363584</v>
      </c>
      <c r="E20" s="56">
        <v>197543</v>
      </c>
      <c r="F20" s="56">
        <v>197541</v>
      </c>
      <c r="G20" s="183">
        <v>197541</v>
      </c>
      <c r="H20" s="187">
        <v>197541</v>
      </c>
      <c r="I20" s="185">
        <v>197541</v>
      </c>
      <c r="J20" s="182">
        <f>H20/D20</f>
        <v>0.54331598750220034</v>
      </c>
      <c r="L20" s="127">
        <f>H20/12</f>
        <v>16461.75</v>
      </c>
      <c r="M20" s="118" t="str">
        <f>IF(L20&gt;4*$M$18,"Auditoria","-")</f>
        <v>Auditoria</v>
      </c>
    </row>
    <row r="21" spans="2:13" ht="16.5" customHeight="1" x14ac:dyDescent="0.2">
      <c r="B21" s="55" t="s">
        <v>410</v>
      </c>
      <c r="C21" s="173">
        <v>968876</v>
      </c>
      <c r="D21" s="173">
        <v>1216107</v>
      </c>
      <c r="E21" s="173">
        <v>1022852</v>
      </c>
      <c r="F21" s="173">
        <v>1022852</v>
      </c>
      <c r="G21" s="184">
        <v>1022852</v>
      </c>
      <c r="H21" s="188">
        <v>1022852</v>
      </c>
      <c r="I21" s="186">
        <v>1022852</v>
      </c>
      <c r="J21" s="182">
        <f t="shared" ref="J21:J22" si="0">H21/D21</f>
        <v>0.84108717407267619</v>
      </c>
      <c r="L21" s="128">
        <f t="shared" ref="L21:L22" si="1">H21/12</f>
        <v>85237.666666666672</v>
      </c>
      <c r="M21" s="96" t="str">
        <f t="shared" ref="M21:M22" si="2">IF(L21&gt;4*$M$18,"Auditoria","-")</f>
        <v>Auditoria</v>
      </c>
    </row>
    <row r="22" spans="2:13" ht="16.5" customHeight="1" thickBot="1" x14ac:dyDescent="0.25">
      <c r="B22" s="55" t="s">
        <v>411</v>
      </c>
      <c r="C22" s="173">
        <v>168000</v>
      </c>
      <c r="D22" s="173">
        <v>225848</v>
      </c>
      <c r="E22" s="173">
        <v>225846</v>
      </c>
      <c r="F22" s="173">
        <v>225846</v>
      </c>
      <c r="G22" s="184">
        <v>225846</v>
      </c>
      <c r="H22" s="189">
        <v>225846</v>
      </c>
      <c r="I22" s="186">
        <v>225846</v>
      </c>
      <c r="J22" s="182">
        <f t="shared" si="0"/>
        <v>0.99999114448655735</v>
      </c>
      <c r="L22" s="128">
        <f t="shared" si="1"/>
        <v>18820.5</v>
      </c>
      <c r="M22" s="96" t="str">
        <f t="shared" si="2"/>
        <v>Auditoria</v>
      </c>
    </row>
    <row r="23" spans="2:13" x14ac:dyDescent="0.2">
      <c r="B23" s="64" t="s">
        <v>38</v>
      </c>
      <c r="C23" s="90"/>
    </row>
    <row r="24" spans="2:13" x14ac:dyDescent="0.2">
      <c r="B24" s="126" t="s">
        <v>377</v>
      </c>
      <c r="C24" s="90"/>
    </row>
    <row r="25" spans="2:13" x14ac:dyDescent="0.2">
      <c r="B25" s="90"/>
      <c r="C25" s="90"/>
    </row>
    <row r="26" spans="2:13" ht="60" x14ac:dyDescent="0.2">
      <c r="B26" s="92" t="s">
        <v>395</v>
      </c>
      <c r="C26" s="90"/>
    </row>
    <row r="27" spans="2:13" x14ac:dyDescent="0.2">
      <c r="B27" s="92"/>
      <c r="C27" s="90"/>
    </row>
    <row r="28" spans="2:13" ht="36" x14ac:dyDescent="0.2">
      <c r="B28" s="92" t="s">
        <v>396</v>
      </c>
      <c r="C28" s="90"/>
    </row>
    <row r="29" spans="2:13" x14ac:dyDescent="0.2">
      <c r="B29" s="92"/>
      <c r="C29" s="90"/>
    </row>
    <row r="30" spans="2:13" ht="72" x14ac:dyDescent="0.2">
      <c r="B30" s="92" t="s">
        <v>397</v>
      </c>
      <c r="C30" s="90"/>
    </row>
    <row r="31" spans="2:13" x14ac:dyDescent="0.2">
      <c r="B31" s="92"/>
      <c r="C31" s="90"/>
    </row>
    <row r="32" spans="2:13" ht="96" x14ac:dyDescent="0.2">
      <c r="B32" s="92" t="s">
        <v>398</v>
      </c>
      <c r="C32" s="90"/>
    </row>
    <row r="33" spans="2:3" x14ac:dyDescent="0.2">
      <c r="B33" s="92"/>
      <c r="C33" s="90"/>
    </row>
    <row r="34" spans="2:3" ht="96" x14ac:dyDescent="0.2">
      <c r="B34" s="92" t="s">
        <v>399</v>
      </c>
      <c r="C34" s="90"/>
    </row>
    <row r="35" spans="2:3" ht="24" x14ac:dyDescent="0.2">
      <c r="B35" s="92" t="s">
        <v>400</v>
      </c>
      <c r="C35" s="90"/>
    </row>
    <row r="36" spans="2:3" x14ac:dyDescent="0.2">
      <c r="B36" s="90"/>
      <c r="C36" s="90"/>
    </row>
    <row r="37" spans="2:3" ht="24" x14ac:dyDescent="0.2">
      <c r="B37" s="92" t="s">
        <v>401</v>
      </c>
      <c r="C37" s="90"/>
    </row>
  </sheetData>
  <mergeCells count="14">
    <mergeCell ref="J18:J19"/>
    <mergeCell ref="B5:J5"/>
    <mergeCell ref="B6:J6"/>
    <mergeCell ref="B7:J7"/>
    <mergeCell ref="B18:B19"/>
    <mergeCell ref="C18:C19"/>
    <mergeCell ref="D18:D19"/>
    <mergeCell ref="E18:E19"/>
    <mergeCell ref="F18:F19"/>
    <mergeCell ref="G18:I18"/>
    <mergeCell ref="B1:J1"/>
    <mergeCell ref="B2:J2"/>
    <mergeCell ref="B3:J3"/>
    <mergeCell ref="B4:J4"/>
  </mergeCells>
  <hyperlinks>
    <hyperlink ref="B23" r:id="rId1"/>
  </hyperlink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6"/>
  <sheetViews>
    <sheetView showGridLines="0" topLeftCell="A24" workbookViewId="0">
      <selection activeCell="B29" sqref="B29:B36"/>
    </sheetView>
  </sheetViews>
  <sheetFormatPr baseColWidth="10" defaultRowHeight="12.75" x14ac:dyDescent="0.2"/>
  <cols>
    <col min="1" max="1" width="3.125" style="1" customWidth="1"/>
    <col min="2" max="2" width="63.125" style="1" customWidth="1"/>
    <col min="3" max="5" width="14.375" style="1" bestFit="1" customWidth="1"/>
    <col min="6" max="6" width="17.5" style="1" bestFit="1" customWidth="1"/>
    <col min="7" max="7" width="29.125" style="1" customWidth="1"/>
    <col min="8" max="9" width="14.375" style="1" bestFit="1" customWidth="1"/>
    <col min="10" max="10" width="10" style="1" customWidth="1"/>
    <col min="11" max="11" width="4.75" style="1" customWidth="1"/>
    <col min="12" max="16384" width="11" style="1"/>
  </cols>
  <sheetData>
    <row r="1" spans="2:10" x14ac:dyDescent="0.2">
      <c r="B1" s="170"/>
      <c r="C1" s="170"/>
      <c r="D1" s="170"/>
      <c r="E1" s="170"/>
      <c r="F1" s="170"/>
      <c r="G1" s="170"/>
      <c r="H1" s="170"/>
      <c r="I1" s="170"/>
      <c r="J1" s="170"/>
    </row>
    <row r="2" spans="2:10" x14ac:dyDescent="0.2">
      <c r="B2" s="172" t="s">
        <v>362</v>
      </c>
      <c r="C2" s="172"/>
      <c r="D2" s="172"/>
      <c r="E2" s="172"/>
      <c r="F2" s="172"/>
      <c r="G2" s="172"/>
      <c r="H2" s="172"/>
      <c r="I2" s="172"/>
      <c r="J2" s="172"/>
    </row>
    <row r="3" spans="2:10" ht="15" customHeight="1" x14ac:dyDescent="0.2">
      <c r="B3" s="170" t="s">
        <v>0</v>
      </c>
      <c r="C3" s="170"/>
      <c r="D3" s="170"/>
      <c r="E3" s="170"/>
      <c r="F3" s="170"/>
      <c r="G3" s="170"/>
      <c r="H3" s="170"/>
      <c r="I3" s="170"/>
      <c r="J3" s="170"/>
    </row>
    <row r="4" spans="2:10" ht="10.5" customHeight="1" x14ac:dyDescent="0.2">
      <c r="B4" s="171" t="s">
        <v>1</v>
      </c>
      <c r="C4" s="171"/>
      <c r="D4" s="171"/>
      <c r="E4" s="171"/>
      <c r="F4" s="171"/>
      <c r="G4" s="171"/>
      <c r="H4" s="171"/>
      <c r="I4" s="171"/>
      <c r="J4" s="171"/>
    </row>
    <row r="5" spans="2:10" ht="11.25" customHeight="1" x14ac:dyDescent="0.2">
      <c r="B5" s="171" t="s">
        <v>402</v>
      </c>
      <c r="C5" s="171"/>
      <c r="D5" s="171"/>
      <c r="E5" s="171"/>
      <c r="F5" s="171"/>
      <c r="G5" s="171"/>
      <c r="H5" s="171"/>
      <c r="I5" s="171"/>
      <c r="J5" s="171"/>
    </row>
    <row r="6" spans="2:10" ht="12.75" customHeight="1" x14ac:dyDescent="0.2">
      <c r="B6" s="170" t="s">
        <v>36</v>
      </c>
      <c r="C6" s="170"/>
      <c r="D6" s="170"/>
      <c r="E6" s="170"/>
      <c r="F6" s="170"/>
      <c r="G6" s="170"/>
      <c r="H6" s="170"/>
      <c r="I6" s="170"/>
      <c r="J6" s="170"/>
    </row>
    <row r="7" spans="2:10" ht="12.75" customHeight="1" x14ac:dyDescent="0.2">
      <c r="B7" s="170" t="s">
        <v>37</v>
      </c>
      <c r="C7" s="170"/>
      <c r="D7" s="170"/>
      <c r="E7" s="170"/>
      <c r="F7" s="170"/>
      <c r="G7" s="170"/>
      <c r="H7" s="170"/>
      <c r="I7" s="170"/>
      <c r="J7" s="170"/>
    </row>
    <row r="8" spans="2:10" ht="12.75" customHeight="1" x14ac:dyDescent="0.2">
      <c r="B8" s="8"/>
      <c r="C8" s="8"/>
      <c r="D8" s="8"/>
      <c r="E8" s="8"/>
      <c r="F8" s="8"/>
      <c r="G8" s="8"/>
      <c r="H8" s="8"/>
      <c r="I8" s="8"/>
      <c r="J8" s="8"/>
    </row>
    <row r="9" spans="2:10" ht="15" customHeight="1" x14ac:dyDescent="0.2">
      <c r="B9" s="55" t="s">
        <v>3</v>
      </c>
      <c r="C9" s="56">
        <v>138490511244</v>
      </c>
      <c r="D9" s="56">
        <v>158283731419</v>
      </c>
      <c r="E9" s="56">
        <v>144536531197</v>
      </c>
      <c r="F9" s="56">
        <v>137792005487</v>
      </c>
      <c r="G9" s="56">
        <v>137287587900</v>
      </c>
      <c r="H9" s="56">
        <v>136959880583</v>
      </c>
      <c r="I9" s="56">
        <v>136524650194</v>
      </c>
      <c r="J9" s="57" t="s">
        <v>4</v>
      </c>
    </row>
    <row r="10" spans="2:10" ht="15" customHeight="1" x14ac:dyDescent="0.2">
      <c r="B10" s="55" t="s">
        <v>5</v>
      </c>
      <c r="C10" s="56">
        <v>28549732982</v>
      </c>
      <c r="D10" s="56">
        <v>36297572103</v>
      </c>
      <c r="E10" s="56">
        <v>33358140430</v>
      </c>
      <c r="F10" s="56">
        <v>32538408986</v>
      </c>
      <c r="G10" s="56">
        <v>32473584623</v>
      </c>
      <c r="H10" s="56">
        <v>32382629106</v>
      </c>
      <c r="I10" s="56">
        <v>32298151645</v>
      </c>
      <c r="J10" s="57" t="s">
        <v>6</v>
      </c>
    </row>
    <row r="11" spans="2:10" ht="15" customHeight="1" x14ac:dyDescent="0.2">
      <c r="B11" s="55" t="s">
        <v>7</v>
      </c>
      <c r="C11" s="56">
        <v>22770590359</v>
      </c>
      <c r="D11" s="56">
        <v>28983476105</v>
      </c>
      <c r="E11" s="56">
        <v>26729234928</v>
      </c>
      <c r="F11" s="56">
        <v>26144845702</v>
      </c>
      <c r="G11" s="56">
        <v>26095589399</v>
      </c>
      <c r="H11" s="56">
        <v>26029884374</v>
      </c>
      <c r="I11" s="56">
        <v>25964389580</v>
      </c>
      <c r="J11" s="57" t="s">
        <v>8</v>
      </c>
    </row>
    <row r="12" spans="2:10" ht="15" customHeight="1" x14ac:dyDescent="0.2">
      <c r="B12" s="55" t="s">
        <v>9</v>
      </c>
      <c r="C12" s="56">
        <v>2053251116</v>
      </c>
      <c r="D12" s="56">
        <v>2391157587</v>
      </c>
      <c r="E12" s="56">
        <v>2197115109</v>
      </c>
      <c r="F12" s="56">
        <v>2153715028</v>
      </c>
      <c r="G12" s="56">
        <v>2150114939</v>
      </c>
      <c r="H12" s="56">
        <v>2145964719</v>
      </c>
      <c r="I12" s="56">
        <v>2141286277</v>
      </c>
      <c r="J12" s="57" t="s">
        <v>436</v>
      </c>
    </row>
    <row r="13" spans="2:10" ht="15" customHeight="1" x14ac:dyDescent="0.2">
      <c r="B13" s="55" t="s">
        <v>10</v>
      </c>
      <c r="C13" s="56">
        <v>642590165</v>
      </c>
      <c r="D13" s="56">
        <v>882154697</v>
      </c>
      <c r="E13" s="56">
        <v>837710534</v>
      </c>
      <c r="F13" s="56">
        <v>828176751</v>
      </c>
      <c r="G13" s="56">
        <v>826898696</v>
      </c>
      <c r="H13" s="56">
        <v>825940111</v>
      </c>
      <c r="I13" s="56">
        <v>823594382</v>
      </c>
      <c r="J13" s="57" t="s">
        <v>11</v>
      </c>
    </row>
    <row r="14" spans="2:10" ht="15" customHeight="1" x14ac:dyDescent="0.2">
      <c r="B14" s="55" t="s">
        <v>12</v>
      </c>
      <c r="C14" s="56">
        <v>389364555</v>
      </c>
      <c r="D14" s="56">
        <v>564718366</v>
      </c>
      <c r="E14" s="56">
        <v>537712622</v>
      </c>
      <c r="F14" s="56">
        <v>533133596</v>
      </c>
      <c r="G14" s="56">
        <v>532401194</v>
      </c>
      <c r="H14" s="56">
        <v>531870198</v>
      </c>
      <c r="I14" s="56">
        <v>530618684</v>
      </c>
      <c r="J14" s="57" t="s">
        <v>13</v>
      </c>
    </row>
    <row r="15" spans="2:10" ht="15" customHeight="1" x14ac:dyDescent="0.2">
      <c r="B15" s="55" t="s">
        <v>14</v>
      </c>
      <c r="C15" s="56">
        <v>213885644</v>
      </c>
      <c r="D15" s="56">
        <v>294641379</v>
      </c>
      <c r="E15" s="56">
        <v>281182490</v>
      </c>
      <c r="F15" s="56">
        <v>280092531</v>
      </c>
      <c r="G15" s="56">
        <v>280092531</v>
      </c>
      <c r="H15" s="56">
        <v>279939661</v>
      </c>
      <c r="I15" s="56">
        <v>279282659</v>
      </c>
      <c r="J15" s="57" t="s">
        <v>15</v>
      </c>
    </row>
    <row r="16" spans="2:10" ht="15" customHeight="1" x14ac:dyDescent="0.2">
      <c r="B16" s="55" t="s">
        <v>437</v>
      </c>
      <c r="C16" s="56">
        <v>6956642</v>
      </c>
      <c r="D16" s="56">
        <v>12903389</v>
      </c>
      <c r="E16" s="56">
        <v>12799828</v>
      </c>
      <c r="F16" s="56">
        <v>12601401</v>
      </c>
      <c r="G16" s="56">
        <v>12601401</v>
      </c>
      <c r="H16" s="56">
        <v>12601401</v>
      </c>
      <c r="I16" s="56">
        <v>12601401</v>
      </c>
      <c r="J16" s="57" t="s">
        <v>438</v>
      </c>
    </row>
    <row r="17" spans="2:13" ht="15" customHeight="1" x14ac:dyDescent="0.2">
      <c r="B17" s="175" t="s">
        <v>439</v>
      </c>
      <c r="C17" s="174">
        <v>6956642</v>
      </c>
      <c r="D17" s="174">
        <v>12903389</v>
      </c>
      <c r="E17" s="174">
        <v>12799828</v>
      </c>
      <c r="F17" s="174">
        <v>12601401</v>
      </c>
      <c r="G17" s="174">
        <v>12601401</v>
      </c>
      <c r="H17" s="174">
        <v>12601401</v>
      </c>
      <c r="I17" s="174">
        <v>12601401</v>
      </c>
      <c r="J17" s="176" t="s">
        <v>438</v>
      </c>
    </row>
    <row r="18" spans="2:13" ht="15" customHeight="1" x14ac:dyDescent="0.2">
      <c r="B18" s="179"/>
      <c r="C18" s="180"/>
      <c r="D18" s="180"/>
      <c r="E18" s="180"/>
      <c r="F18" s="180"/>
      <c r="G18" s="180"/>
      <c r="H18" s="180"/>
      <c r="I18" s="180"/>
      <c r="J18" s="181"/>
    </row>
    <row r="19" spans="2:13" ht="13.5" customHeight="1" thickBot="1" x14ac:dyDescent="0.25">
      <c r="B19" s="166" t="s">
        <v>364</v>
      </c>
      <c r="C19" s="166" t="s">
        <v>385</v>
      </c>
      <c r="D19" s="166" t="s">
        <v>386</v>
      </c>
      <c r="E19" s="166" t="s">
        <v>387</v>
      </c>
      <c r="F19" s="166" t="s">
        <v>388</v>
      </c>
      <c r="G19" s="166" t="s">
        <v>16</v>
      </c>
      <c r="H19" s="169"/>
      <c r="I19" s="166"/>
      <c r="J19" s="166" t="s">
        <v>389</v>
      </c>
      <c r="L19" s="106" t="s">
        <v>390</v>
      </c>
      <c r="M19" s="107">
        <v>3950</v>
      </c>
    </row>
    <row r="20" spans="2:13" ht="36.75" thickBot="1" x14ac:dyDescent="0.25">
      <c r="B20" s="167"/>
      <c r="C20" s="168"/>
      <c r="D20" s="168"/>
      <c r="E20" s="167"/>
      <c r="F20" s="167"/>
      <c r="G20" s="108" t="s">
        <v>391</v>
      </c>
      <c r="H20" s="109" t="s">
        <v>392</v>
      </c>
      <c r="I20" s="110" t="s">
        <v>393</v>
      </c>
      <c r="J20" s="167"/>
      <c r="L20" s="159" t="s">
        <v>394</v>
      </c>
      <c r="M20" s="159" t="s">
        <v>216</v>
      </c>
    </row>
    <row r="21" spans="2:13" ht="16.5" customHeight="1" x14ac:dyDescent="0.2">
      <c r="B21" s="55" t="s">
        <v>440</v>
      </c>
      <c r="C21" s="56">
        <v>107000</v>
      </c>
      <c r="D21" s="56">
        <v>208414</v>
      </c>
      <c r="E21" s="56">
        <v>200424</v>
      </c>
      <c r="F21" s="56">
        <v>200424</v>
      </c>
      <c r="G21" s="183">
        <v>200424</v>
      </c>
      <c r="H21" s="187">
        <v>200424</v>
      </c>
      <c r="I21" s="185">
        <v>200424</v>
      </c>
      <c r="J21" s="182">
        <f>H21/D21</f>
        <v>0.96166284414674641</v>
      </c>
      <c r="L21" s="127">
        <f>H21/12</f>
        <v>16702</v>
      </c>
      <c r="M21" s="118" t="str">
        <f>IF(L21&gt;4*$M$18,"Auditoria","-")</f>
        <v>Auditoria</v>
      </c>
    </row>
    <row r="22" spans="2:13" ht="16.5" customHeight="1" x14ac:dyDescent="0.2">
      <c r="B22" s="55" t="s">
        <v>441</v>
      </c>
      <c r="C22" s="173">
        <v>391654</v>
      </c>
      <c r="D22" s="173">
        <v>378741</v>
      </c>
      <c r="E22" s="173">
        <v>374957</v>
      </c>
      <c r="F22" s="173">
        <v>374957</v>
      </c>
      <c r="G22" s="184">
        <v>374957</v>
      </c>
      <c r="H22" s="188">
        <v>374957</v>
      </c>
      <c r="I22" s="186">
        <v>374957</v>
      </c>
      <c r="J22" s="182">
        <f t="shared" ref="J22:J28" si="0">H22/D22</f>
        <v>0.9900090035142749</v>
      </c>
      <c r="L22" s="128">
        <f t="shared" ref="L22:L23" si="1">H22/12</f>
        <v>31246.416666666668</v>
      </c>
      <c r="M22" s="96" t="str">
        <f t="shared" ref="M22:M23" si="2">IF(L22&gt;4*$M$18,"Auditoria","-")</f>
        <v>Auditoria</v>
      </c>
    </row>
    <row r="23" spans="2:13" ht="16.5" customHeight="1" x14ac:dyDescent="0.2">
      <c r="B23" s="55" t="s">
        <v>442</v>
      </c>
      <c r="C23" s="173">
        <v>327928</v>
      </c>
      <c r="D23" s="173">
        <v>470802</v>
      </c>
      <c r="E23" s="173">
        <v>460401</v>
      </c>
      <c r="F23" s="173">
        <v>460401</v>
      </c>
      <c r="G23" s="184">
        <v>460401</v>
      </c>
      <c r="H23" s="188">
        <v>460401</v>
      </c>
      <c r="I23" s="186">
        <v>460401</v>
      </c>
      <c r="J23" s="182">
        <f t="shared" si="0"/>
        <v>0.97790791033173186</v>
      </c>
      <c r="L23" s="128">
        <f t="shared" si="1"/>
        <v>38366.75</v>
      </c>
      <c r="M23" s="96" t="str">
        <f t="shared" si="2"/>
        <v>Auditoria</v>
      </c>
    </row>
    <row r="24" spans="2:13" ht="16.5" customHeight="1" x14ac:dyDescent="0.2">
      <c r="B24" s="55" t="s">
        <v>443</v>
      </c>
      <c r="C24" s="173">
        <v>350000</v>
      </c>
      <c r="D24" s="173">
        <v>385387</v>
      </c>
      <c r="E24" s="173">
        <v>384971</v>
      </c>
      <c r="F24" s="173">
        <v>384971</v>
      </c>
      <c r="G24" s="184">
        <v>384971</v>
      </c>
      <c r="H24" s="188">
        <v>384971</v>
      </c>
      <c r="I24" s="186">
        <v>384971</v>
      </c>
      <c r="J24" s="182">
        <f t="shared" si="0"/>
        <v>0.99892056556137077</v>
      </c>
      <c r="L24" s="128">
        <f t="shared" ref="L24:L28" si="3">H24/12</f>
        <v>32080.916666666668</v>
      </c>
      <c r="M24" s="96" t="str">
        <f t="shared" ref="M24:M28" si="4">IF(L24&gt;4*$M$18,"Auditoria","-")</f>
        <v>Auditoria</v>
      </c>
    </row>
    <row r="25" spans="2:13" ht="16.5" customHeight="1" x14ac:dyDescent="0.2">
      <c r="B25" s="55" t="s">
        <v>444</v>
      </c>
      <c r="C25" s="173">
        <v>308529</v>
      </c>
      <c r="D25" s="173">
        <v>363538</v>
      </c>
      <c r="E25" s="173">
        <v>363537</v>
      </c>
      <c r="F25" s="173">
        <v>363537</v>
      </c>
      <c r="G25" s="184">
        <v>363537</v>
      </c>
      <c r="H25" s="188">
        <v>363537</v>
      </c>
      <c r="I25" s="186">
        <v>363537</v>
      </c>
      <c r="J25" s="182">
        <f t="shared" si="0"/>
        <v>0.9999972492559237</v>
      </c>
      <c r="L25" s="128">
        <f t="shared" si="3"/>
        <v>30294.75</v>
      </c>
      <c r="M25" s="96" t="str">
        <f t="shared" si="4"/>
        <v>Auditoria</v>
      </c>
    </row>
    <row r="26" spans="2:13" ht="16.5" customHeight="1" x14ac:dyDescent="0.2">
      <c r="B26" s="55" t="s">
        <v>445</v>
      </c>
      <c r="C26" s="173">
        <v>226849</v>
      </c>
      <c r="D26" s="173">
        <v>366894</v>
      </c>
      <c r="E26" s="173">
        <v>339579</v>
      </c>
      <c r="F26" s="173">
        <v>339579</v>
      </c>
      <c r="G26" s="184">
        <v>339579</v>
      </c>
      <c r="H26" s="188">
        <v>339579</v>
      </c>
      <c r="I26" s="186">
        <v>339579</v>
      </c>
      <c r="J26" s="182">
        <f t="shared" si="0"/>
        <v>0.92555070401805428</v>
      </c>
      <c r="L26" s="128">
        <f t="shared" si="3"/>
        <v>28298.25</v>
      </c>
      <c r="M26" s="96" t="str">
        <f t="shared" si="4"/>
        <v>Auditoria</v>
      </c>
    </row>
    <row r="27" spans="2:13" ht="16.5" customHeight="1" x14ac:dyDescent="0.2">
      <c r="B27" s="55" t="s">
        <v>446</v>
      </c>
      <c r="C27" s="173">
        <v>513397</v>
      </c>
      <c r="D27" s="173">
        <v>535171</v>
      </c>
      <c r="E27" s="173">
        <v>535169</v>
      </c>
      <c r="F27" s="173">
        <v>535169</v>
      </c>
      <c r="G27" s="184">
        <v>535169</v>
      </c>
      <c r="H27" s="188">
        <v>535169</v>
      </c>
      <c r="I27" s="186">
        <v>535169</v>
      </c>
      <c r="J27" s="182">
        <f t="shared" si="0"/>
        <v>0.99999626287672538</v>
      </c>
      <c r="L27" s="128">
        <f t="shared" si="3"/>
        <v>44597.416666666664</v>
      </c>
      <c r="M27" s="96" t="str">
        <f t="shared" si="4"/>
        <v>Auditoria</v>
      </c>
    </row>
    <row r="28" spans="2:13" ht="16.5" customHeight="1" thickBot="1" x14ac:dyDescent="0.25">
      <c r="B28" s="55" t="s">
        <v>447</v>
      </c>
      <c r="C28" s="173">
        <v>4731285</v>
      </c>
      <c r="D28" s="173">
        <v>10194442</v>
      </c>
      <c r="E28" s="173">
        <v>10140791</v>
      </c>
      <c r="F28" s="173">
        <v>9942364</v>
      </c>
      <c r="G28" s="184">
        <v>9942364</v>
      </c>
      <c r="H28" s="189">
        <v>9942364</v>
      </c>
      <c r="I28" s="186">
        <v>9942364</v>
      </c>
      <c r="J28" s="182">
        <f t="shared" si="0"/>
        <v>0.97527299679570501</v>
      </c>
      <c r="L28" s="128">
        <f t="shared" si="3"/>
        <v>828530.33333333337</v>
      </c>
      <c r="M28" s="96" t="str">
        <f t="shared" si="4"/>
        <v>Auditoria</v>
      </c>
    </row>
    <row r="29" spans="2:13" x14ac:dyDescent="0.2">
      <c r="B29" s="64" t="s">
        <v>38</v>
      </c>
    </row>
    <row r="30" spans="2:13" x14ac:dyDescent="0.2">
      <c r="B30" s="126" t="s">
        <v>377</v>
      </c>
    </row>
    <row r="31" spans="2:13" x14ac:dyDescent="0.2">
      <c r="B31" s="90"/>
    </row>
    <row r="32" spans="2:13" ht="72" x14ac:dyDescent="0.2">
      <c r="B32" s="92" t="s">
        <v>395</v>
      </c>
    </row>
    <row r="33" spans="2:2" x14ac:dyDescent="0.2">
      <c r="B33" s="92"/>
    </row>
    <row r="34" spans="2:2" ht="48" x14ac:dyDescent="0.2">
      <c r="B34" s="92" t="s">
        <v>396</v>
      </c>
    </row>
    <row r="35" spans="2:2" x14ac:dyDescent="0.2">
      <c r="B35" s="92"/>
    </row>
    <row r="36" spans="2:2" ht="72" x14ac:dyDescent="0.2">
      <c r="B36" s="92" t="s">
        <v>397</v>
      </c>
    </row>
  </sheetData>
  <mergeCells count="14">
    <mergeCell ref="J19:J20"/>
    <mergeCell ref="B5:J5"/>
    <mergeCell ref="B6:J6"/>
    <mergeCell ref="B7:J7"/>
    <mergeCell ref="B19:B20"/>
    <mergeCell ref="C19:C20"/>
    <mergeCell ref="D19:D20"/>
    <mergeCell ref="E19:E20"/>
    <mergeCell ref="F19:F20"/>
    <mergeCell ref="G19:I19"/>
    <mergeCell ref="B1:J1"/>
    <mergeCell ref="B2:J2"/>
    <mergeCell ref="B3:J3"/>
    <mergeCell ref="B4:J4"/>
  </mergeCells>
  <hyperlinks>
    <hyperlink ref="B29" r:id="rId1"/>
  </hyperlink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3"/>
  <sheetViews>
    <sheetView showGridLines="0" topLeftCell="C18" workbookViewId="0">
      <selection activeCell="D29" sqref="D29"/>
    </sheetView>
  </sheetViews>
  <sheetFormatPr baseColWidth="10" defaultRowHeight="12.75" x14ac:dyDescent="0.2"/>
  <cols>
    <col min="1" max="1" width="4" style="1" customWidth="1"/>
    <col min="2" max="2" width="68" style="1" bestFit="1" customWidth="1"/>
    <col min="3" max="5" width="14.375" style="1" bestFit="1" customWidth="1"/>
    <col min="6" max="6" width="17.5" style="1" bestFit="1" customWidth="1"/>
    <col min="7" max="7" width="28.75" style="1" customWidth="1"/>
    <col min="8" max="9" width="14.375" style="1" bestFit="1" customWidth="1"/>
    <col min="10" max="10" width="10" style="1" customWidth="1"/>
    <col min="11" max="11" width="4.25" style="1" customWidth="1"/>
    <col min="12" max="12" width="11.125" style="1" bestFit="1" customWidth="1"/>
    <col min="13" max="16384" width="11" style="1"/>
  </cols>
  <sheetData>
    <row r="1" spans="2:10" x14ac:dyDescent="0.2">
      <c r="B1" s="171"/>
      <c r="C1" s="171"/>
      <c r="D1" s="171"/>
      <c r="E1" s="171"/>
      <c r="F1" s="171"/>
      <c r="G1" s="171"/>
      <c r="H1" s="171"/>
      <c r="I1" s="171"/>
      <c r="J1" s="171"/>
    </row>
    <row r="2" spans="2:10" x14ac:dyDescent="0.2">
      <c r="B2" s="172" t="s">
        <v>362</v>
      </c>
      <c r="C2" s="172"/>
      <c r="D2" s="172"/>
      <c r="E2" s="172"/>
      <c r="F2" s="172"/>
      <c r="G2" s="172"/>
      <c r="H2" s="172"/>
      <c r="I2" s="172"/>
      <c r="J2" s="172"/>
    </row>
    <row r="3" spans="2:10" ht="15" customHeight="1" x14ac:dyDescent="0.2">
      <c r="B3" s="170" t="s">
        <v>0</v>
      </c>
      <c r="C3" s="170"/>
      <c r="D3" s="170"/>
      <c r="E3" s="170"/>
      <c r="F3" s="170"/>
      <c r="G3" s="170"/>
      <c r="H3" s="170"/>
      <c r="I3" s="170"/>
      <c r="J3" s="170"/>
    </row>
    <row r="4" spans="2:10" ht="10.5" customHeight="1" x14ac:dyDescent="0.2">
      <c r="B4" s="171" t="s">
        <v>1</v>
      </c>
      <c r="C4" s="171"/>
      <c r="D4" s="171"/>
      <c r="E4" s="171"/>
      <c r="F4" s="171"/>
      <c r="G4" s="171"/>
      <c r="H4" s="171"/>
      <c r="I4" s="171"/>
      <c r="J4" s="171"/>
    </row>
    <row r="5" spans="2:10" ht="11.25" customHeight="1" x14ac:dyDescent="0.2">
      <c r="B5" s="171" t="s">
        <v>402</v>
      </c>
      <c r="C5" s="171"/>
      <c r="D5" s="171"/>
      <c r="E5" s="171"/>
      <c r="F5" s="171"/>
      <c r="G5" s="171"/>
      <c r="H5" s="171"/>
      <c r="I5" s="171"/>
      <c r="J5" s="171"/>
    </row>
    <row r="6" spans="2:10" ht="12.75" customHeight="1" x14ac:dyDescent="0.2">
      <c r="B6" s="170" t="s">
        <v>36</v>
      </c>
      <c r="C6" s="170"/>
      <c r="D6" s="170"/>
      <c r="E6" s="170"/>
      <c r="F6" s="170"/>
      <c r="G6" s="170"/>
      <c r="H6" s="170"/>
      <c r="I6" s="170"/>
      <c r="J6" s="170"/>
    </row>
    <row r="7" spans="2:10" ht="12.75" customHeight="1" x14ac:dyDescent="0.2">
      <c r="B7" s="170" t="s">
        <v>37</v>
      </c>
      <c r="C7" s="170"/>
      <c r="D7" s="170"/>
      <c r="E7" s="170"/>
      <c r="F7" s="170"/>
      <c r="G7" s="170"/>
      <c r="H7" s="170"/>
      <c r="I7" s="170"/>
      <c r="J7" s="170"/>
    </row>
    <row r="8" spans="2:10" ht="12.75" customHeight="1" x14ac:dyDescent="0.2">
      <c r="B8" s="8"/>
      <c r="C8" s="8"/>
      <c r="D8" s="8"/>
      <c r="E8" s="8"/>
      <c r="F8" s="8"/>
      <c r="G8" s="8"/>
      <c r="H8" s="8"/>
      <c r="I8" s="8"/>
      <c r="J8" s="8"/>
    </row>
    <row r="9" spans="2:10" ht="15" customHeight="1" x14ac:dyDescent="0.2">
      <c r="B9" s="55" t="s">
        <v>3</v>
      </c>
      <c r="C9" s="56">
        <v>138490511244</v>
      </c>
      <c r="D9" s="56">
        <v>158283731419</v>
      </c>
      <c r="E9" s="56">
        <v>144536531197</v>
      </c>
      <c r="F9" s="56">
        <v>137792005487</v>
      </c>
      <c r="G9" s="56">
        <v>137287587900</v>
      </c>
      <c r="H9" s="56">
        <v>136959880583</v>
      </c>
      <c r="I9" s="56">
        <v>136524650194</v>
      </c>
      <c r="J9" s="57" t="s">
        <v>4</v>
      </c>
    </row>
    <row r="10" spans="2:10" ht="15" customHeight="1" x14ac:dyDescent="0.2">
      <c r="B10" s="55" t="s">
        <v>14</v>
      </c>
      <c r="C10" s="56">
        <v>104303961188</v>
      </c>
      <c r="D10" s="56">
        <v>97567912387</v>
      </c>
      <c r="E10" s="56">
        <v>89125858032</v>
      </c>
      <c r="F10" s="56">
        <v>87515027014</v>
      </c>
      <c r="G10" s="56">
        <v>87514824405</v>
      </c>
      <c r="H10" s="56">
        <v>87465015737</v>
      </c>
      <c r="I10" s="56">
        <v>87354075300</v>
      </c>
      <c r="J10" s="57" t="s">
        <v>403</v>
      </c>
    </row>
    <row r="11" spans="2:10" ht="15" customHeight="1" x14ac:dyDescent="0.2">
      <c r="B11" s="55" t="s">
        <v>423</v>
      </c>
      <c r="C11" s="56">
        <v>2014240219</v>
      </c>
      <c r="D11" s="56">
        <v>2287141902</v>
      </c>
      <c r="E11" s="56">
        <v>1954757798</v>
      </c>
      <c r="F11" s="56">
        <v>1924936511</v>
      </c>
      <c r="G11" s="56">
        <v>1924936290</v>
      </c>
      <c r="H11" s="56">
        <v>1923765915</v>
      </c>
      <c r="I11" s="56">
        <v>1879932213</v>
      </c>
      <c r="J11" s="57" t="s">
        <v>422</v>
      </c>
    </row>
    <row r="12" spans="2:10" ht="15" customHeight="1" x14ac:dyDescent="0.2">
      <c r="B12" s="55" t="s">
        <v>5</v>
      </c>
      <c r="C12" s="56">
        <v>591638854</v>
      </c>
      <c r="D12" s="56">
        <v>733598939</v>
      </c>
      <c r="E12" s="56">
        <v>675566753</v>
      </c>
      <c r="F12" s="56">
        <v>668330661</v>
      </c>
      <c r="G12" s="56">
        <v>668330661</v>
      </c>
      <c r="H12" s="56">
        <v>667322073</v>
      </c>
      <c r="I12" s="56">
        <v>663491804</v>
      </c>
      <c r="J12" s="57" t="s">
        <v>421</v>
      </c>
    </row>
    <row r="13" spans="2:10" ht="15" customHeight="1" x14ac:dyDescent="0.2">
      <c r="B13" s="55" t="s">
        <v>7</v>
      </c>
      <c r="C13" s="56">
        <v>516943017</v>
      </c>
      <c r="D13" s="56">
        <v>615361820</v>
      </c>
      <c r="E13" s="56">
        <v>566646571</v>
      </c>
      <c r="F13" s="56">
        <v>562728277</v>
      </c>
      <c r="G13" s="56">
        <v>562728277</v>
      </c>
      <c r="H13" s="56">
        <v>562414523</v>
      </c>
      <c r="I13" s="56">
        <v>559996833</v>
      </c>
      <c r="J13" s="57" t="s">
        <v>420</v>
      </c>
    </row>
    <row r="14" spans="2:10" ht="15" customHeight="1" x14ac:dyDescent="0.2">
      <c r="B14" s="55" t="s">
        <v>9</v>
      </c>
      <c r="C14" s="56">
        <v>22189619</v>
      </c>
      <c r="D14" s="56">
        <v>30613021</v>
      </c>
      <c r="E14" s="56">
        <v>26363600</v>
      </c>
      <c r="F14" s="56">
        <v>26043095</v>
      </c>
      <c r="G14" s="56">
        <v>26043095</v>
      </c>
      <c r="H14" s="56">
        <v>26039140</v>
      </c>
      <c r="I14" s="56">
        <v>25826558</v>
      </c>
      <c r="J14" s="57" t="s">
        <v>419</v>
      </c>
    </row>
    <row r="15" spans="2:10" ht="15" customHeight="1" x14ac:dyDescent="0.2">
      <c r="B15" s="55" t="s">
        <v>10</v>
      </c>
      <c r="C15" s="56">
        <v>5174670</v>
      </c>
      <c r="D15" s="56">
        <v>7214894</v>
      </c>
      <c r="E15" s="56">
        <v>6684947</v>
      </c>
      <c r="F15" s="56">
        <v>6654239</v>
      </c>
      <c r="G15" s="56">
        <v>6654239</v>
      </c>
      <c r="H15" s="56">
        <v>6654219</v>
      </c>
      <c r="I15" s="56">
        <v>6597140</v>
      </c>
      <c r="J15" s="57" t="s">
        <v>418</v>
      </c>
    </row>
    <row r="16" spans="2:10" ht="15" customHeight="1" x14ac:dyDescent="0.2">
      <c r="B16" s="175" t="s">
        <v>12</v>
      </c>
      <c r="C16" s="174">
        <v>3763906</v>
      </c>
      <c r="D16" s="174">
        <v>5765074</v>
      </c>
      <c r="E16" s="174">
        <v>5420039</v>
      </c>
      <c r="F16" s="174">
        <v>5393460</v>
      </c>
      <c r="G16" s="174">
        <v>5393460</v>
      </c>
      <c r="H16" s="174">
        <v>5393460</v>
      </c>
      <c r="I16" s="174">
        <v>5351580</v>
      </c>
      <c r="J16" s="176" t="s">
        <v>11</v>
      </c>
    </row>
    <row r="17" spans="2:13" ht="15" customHeight="1" x14ac:dyDescent="0.2">
      <c r="B17" s="179"/>
      <c r="C17" s="180"/>
      <c r="D17" s="180"/>
      <c r="E17" s="180"/>
      <c r="F17" s="180"/>
      <c r="G17" s="180"/>
      <c r="H17" s="180"/>
      <c r="I17" s="180"/>
      <c r="J17" s="181"/>
    </row>
    <row r="18" spans="2:13" ht="13.5" customHeight="1" thickBot="1" x14ac:dyDescent="0.25">
      <c r="B18" s="166" t="s">
        <v>364</v>
      </c>
      <c r="C18" s="166" t="s">
        <v>385</v>
      </c>
      <c r="D18" s="166" t="s">
        <v>386</v>
      </c>
      <c r="E18" s="166" t="s">
        <v>387</v>
      </c>
      <c r="F18" s="166" t="s">
        <v>388</v>
      </c>
      <c r="G18" s="166" t="s">
        <v>16</v>
      </c>
      <c r="H18" s="169"/>
      <c r="I18" s="166"/>
      <c r="J18" s="166" t="s">
        <v>389</v>
      </c>
      <c r="L18" s="106" t="s">
        <v>390</v>
      </c>
      <c r="M18" s="107">
        <v>3950</v>
      </c>
    </row>
    <row r="19" spans="2:13" ht="36.75" thickBot="1" x14ac:dyDescent="0.25">
      <c r="B19" s="167"/>
      <c r="C19" s="168"/>
      <c r="D19" s="168"/>
      <c r="E19" s="167"/>
      <c r="F19" s="167"/>
      <c r="G19" s="108" t="s">
        <v>391</v>
      </c>
      <c r="H19" s="109" t="s">
        <v>392</v>
      </c>
      <c r="I19" s="110" t="s">
        <v>393</v>
      </c>
      <c r="J19" s="167"/>
      <c r="L19" s="159" t="s">
        <v>394</v>
      </c>
      <c r="M19" s="159" t="s">
        <v>216</v>
      </c>
    </row>
    <row r="20" spans="2:13" ht="16.5" customHeight="1" x14ac:dyDescent="0.2">
      <c r="B20" s="55" t="s">
        <v>417</v>
      </c>
      <c r="C20" s="56">
        <v>970197</v>
      </c>
      <c r="D20" s="56">
        <v>1314729</v>
      </c>
      <c r="E20" s="56">
        <v>1245262</v>
      </c>
      <c r="F20" s="56">
        <v>1245175</v>
      </c>
      <c r="G20" s="183">
        <v>1245175</v>
      </c>
      <c r="H20" s="187">
        <v>1245175</v>
      </c>
      <c r="I20" s="185">
        <v>1227207</v>
      </c>
      <c r="J20" s="182">
        <f>H20/D20</f>
        <v>0.94709632175147884</v>
      </c>
      <c r="L20" s="127">
        <f>H20/12</f>
        <v>103764.58333333333</v>
      </c>
      <c r="M20" s="118" t="str">
        <f>IF(L20&gt;4*$M$18,"Auditoria","-")</f>
        <v>Auditoria</v>
      </c>
    </row>
    <row r="21" spans="2:13" ht="16.5" customHeight="1" x14ac:dyDescent="0.2">
      <c r="B21" s="55" t="s">
        <v>416</v>
      </c>
      <c r="C21" s="173">
        <v>38000</v>
      </c>
      <c r="D21" s="173">
        <v>146859</v>
      </c>
      <c r="E21" s="173">
        <v>122670</v>
      </c>
      <c r="F21" s="173">
        <v>122670</v>
      </c>
      <c r="G21" s="184">
        <v>122670</v>
      </c>
      <c r="H21" s="188">
        <v>122670</v>
      </c>
      <c r="I21" s="186">
        <v>122670</v>
      </c>
      <c r="J21" s="182">
        <f t="shared" ref="J21:J25" si="0">H21/D21</f>
        <v>0.83529099340183444</v>
      </c>
      <c r="L21" s="128">
        <f t="shared" ref="L21:L22" si="1">H21/12</f>
        <v>10222.5</v>
      </c>
      <c r="M21" s="96" t="str">
        <f t="shared" ref="M21:M22" si="2">IF(L21&gt;4*$M$18,"Auditoria","-")</f>
        <v>-</v>
      </c>
    </row>
    <row r="22" spans="2:13" ht="16.5" customHeight="1" x14ac:dyDescent="0.2">
      <c r="B22" s="55" t="s">
        <v>415</v>
      </c>
      <c r="C22" s="173">
        <v>1364170</v>
      </c>
      <c r="D22" s="173">
        <v>2108938</v>
      </c>
      <c r="E22" s="173">
        <v>2097937</v>
      </c>
      <c r="F22" s="173">
        <v>2079536</v>
      </c>
      <c r="G22" s="184">
        <v>2079536</v>
      </c>
      <c r="H22" s="188">
        <v>2079536</v>
      </c>
      <c r="I22" s="186">
        <v>2079536</v>
      </c>
      <c r="J22" s="182">
        <f t="shared" si="0"/>
        <v>0.98605838578469351</v>
      </c>
      <c r="L22" s="128">
        <f t="shared" si="1"/>
        <v>173294.66666666666</v>
      </c>
      <c r="M22" s="96" t="str">
        <f t="shared" si="2"/>
        <v>Auditoria</v>
      </c>
    </row>
    <row r="23" spans="2:13" ht="16.5" customHeight="1" x14ac:dyDescent="0.2">
      <c r="B23" s="55" t="s">
        <v>414</v>
      </c>
      <c r="C23" s="173">
        <v>380635</v>
      </c>
      <c r="D23" s="173">
        <v>753952</v>
      </c>
      <c r="E23" s="173">
        <v>728494</v>
      </c>
      <c r="F23" s="173">
        <v>721472</v>
      </c>
      <c r="G23" s="184">
        <v>721472</v>
      </c>
      <c r="H23" s="188">
        <v>721472</v>
      </c>
      <c r="I23" s="186">
        <v>721472</v>
      </c>
      <c r="J23" s="182">
        <f t="shared" si="0"/>
        <v>0.95692033445099955</v>
      </c>
      <c r="L23" s="128">
        <f t="shared" ref="L23:L25" si="3">H23/12</f>
        <v>60122.666666666664</v>
      </c>
      <c r="M23" s="96" t="str">
        <f t="shared" ref="M23:M25" si="4">IF(L23&gt;4*$M$18,"Auditoria","-")</f>
        <v>Auditoria</v>
      </c>
    </row>
    <row r="24" spans="2:13" ht="16.5" customHeight="1" x14ac:dyDescent="0.2">
      <c r="B24" s="55" t="s">
        <v>413</v>
      </c>
      <c r="C24" s="173">
        <v>957133</v>
      </c>
      <c r="D24" s="173">
        <v>1110922</v>
      </c>
      <c r="E24" s="173">
        <v>1029759</v>
      </c>
      <c r="F24" s="173">
        <v>1028691</v>
      </c>
      <c r="G24" s="184">
        <v>1028691</v>
      </c>
      <c r="H24" s="188">
        <v>1028691</v>
      </c>
      <c r="I24" s="186">
        <v>1004971</v>
      </c>
      <c r="J24" s="182">
        <f t="shared" si="0"/>
        <v>0.92597950171119126</v>
      </c>
      <c r="L24" s="128">
        <f t="shared" si="3"/>
        <v>85724.25</v>
      </c>
      <c r="M24" s="96" t="str">
        <f t="shared" si="4"/>
        <v>Auditoria</v>
      </c>
    </row>
    <row r="25" spans="2:13" ht="16.5" customHeight="1" thickBot="1" x14ac:dyDescent="0.25">
      <c r="B25" s="55" t="s">
        <v>412</v>
      </c>
      <c r="C25" s="173">
        <v>53771</v>
      </c>
      <c r="D25" s="173">
        <v>329674</v>
      </c>
      <c r="E25" s="173">
        <v>195917</v>
      </c>
      <c r="F25" s="173">
        <v>195917</v>
      </c>
      <c r="G25" s="184">
        <v>195917</v>
      </c>
      <c r="H25" s="189">
        <v>195917</v>
      </c>
      <c r="I25" s="186">
        <v>195725</v>
      </c>
      <c r="J25" s="182">
        <f t="shared" si="0"/>
        <v>0.59427495040555212</v>
      </c>
      <c r="L25" s="128">
        <f t="shared" si="3"/>
        <v>16326.416666666666</v>
      </c>
      <c r="M25" s="96" t="str">
        <f t="shared" si="4"/>
        <v>Auditoria</v>
      </c>
    </row>
    <row r="26" spans="2:13" x14ac:dyDescent="0.2">
      <c r="B26" s="64" t="s">
        <v>38</v>
      </c>
    </row>
    <row r="27" spans="2:13" x14ac:dyDescent="0.2">
      <c r="B27" s="126" t="s">
        <v>377</v>
      </c>
    </row>
    <row r="28" spans="2:13" x14ac:dyDescent="0.2">
      <c r="B28" s="90"/>
    </row>
    <row r="29" spans="2:13" ht="60" x14ac:dyDescent="0.2">
      <c r="B29" s="92" t="s">
        <v>395</v>
      </c>
    </row>
    <row r="30" spans="2:13" x14ac:dyDescent="0.2">
      <c r="B30" s="92"/>
    </row>
    <row r="31" spans="2:13" ht="36" x14ac:dyDescent="0.2">
      <c r="B31" s="92" t="s">
        <v>396</v>
      </c>
    </row>
    <row r="32" spans="2:13" x14ac:dyDescent="0.2">
      <c r="B32" s="92"/>
    </row>
    <row r="33" spans="2:2" ht="72" x14ac:dyDescent="0.2">
      <c r="B33" s="92" t="s">
        <v>397</v>
      </c>
    </row>
  </sheetData>
  <mergeCells count="14">
    <mergeCell ref="G18:I18"/>
    <mergeCell ref="B1:J1"/>
    <mergeCell ref="B2:J2"/>
    <mergeCell ref="B3:J3"/>
    <mergeCell ref="B4:J4"/>
    <mergeCell ref="J18:J19"/>
    <mergeCell ref="B5:J5"/>
    <mergeCell ref="B6:J6"/>
    <mergeCell ref="B7:J7"/>
    <mergeCell ref="B18:B19"/>
    <mergeCell ref="C18:C19"/>
    <mergeCell ref="D18:D19"/>
    <mergeCell ref="E18:E19"/>
    <mergeCell ref="F18:F19"/>
  </mergeCells>
  <hyperlinks>
    <hyperlink ref="B26" r:id="rId1"/>
  </hyperlink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19</vt:i4>
      </vt:variant>
    </vt:vector>
  </HeadingPairs>
  <TitlesOfParts>
    <vt:vector size="19" baseType="lpstr">
      <vt:lpstr>Tamaño muestral (pq)</vt:lpstr>
      <vt:lpstr>Gobierno Nacional</vt:lpstr>
      <vt:lpstr>GOREs</vt:lpstr>
      <vt:lpstr>Municipalidades</vt:lpstr>
      <vt:lpstr>PMC</vt:lpstr>
      <vt:lpstr>MEF</vt:lpstr>
      <vt:lpstr>MINCETUR</vt:lpstr>
      <vt:lpstr>MINISTERIO PUBLICO</vt:lpstr>
      <vt:lpstr>MINAGRI</vt:lpstr>
      <vt:lpstr>Cultura</vt:lpstr>
      <vt:lpstr>Poder Judicial</vt:lpstr>
      <vt:lpstr>MINAM</vt:lpstr>
      <vt:lpstr>MINEM</vt:lpstr>
      <vt:lpstr>PRODUCE</vt:lpstr>
      <vt:lpstr>MTC</vt:lpstr>
      <vt:lpstr>HospitalesLima</vt:lpstr>
      <vt:lpstr>Defensa</vt:lpstr>
      <vt:lpstr>Universidades</vt:lpstr>
      <vt:lpstr>Resumen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Arturo</dc:creator>
  <cp:lastModifiedBy>Luis Arturo</cp:lastModifiedBy>
  <cp:lastPrinted>2017-06-27T21:09:34Z</cp:lastPrinted>
  <dcterms:created xsi:type="dcterms:W3CDTF">2017-06-23T15:23:54Z</dcterms:created>
  <dcterms:modified xsi:type="dcterms:W3CDTF">2017-07-01T15:54:06Z</dcterms:modified>
</cp:coreProperties>
</file>